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2023." sheetId="1" r:id="rId1"/>
  </sheets>
  <definedNames/>
  <calcPr fullCalcOnLoad="1"/>
</workbook>
</file>

<file path=xl/sharedStrings.xml><?xml version="1.0" encoding="utf-8"?>
<sst xmlns="http://schemas.openxmlformats.org/spreadsheetml/2006/main" count="332" uniqueCount="269">
  <si>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</si>
  <si>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</si>
  <si>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</si>
  <si>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</si>
  <si>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</si>
  <si>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</si>
  <si>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</si>
  <si>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</si>
  <si>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</si>
  <si>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</si>
  <si>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</si>
  <si>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</si>
  <si>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</si>
  <si>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</si>
  <si>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</si>
  <si>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</si>
  <si>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</si>
  <si>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</si>
  <si>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</si>
  <si>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</si>
  <si>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Reprezentacija</t>
  </si>
  <si>
    <t>Ostali nespomenuti financijski rashodirashodi</t>
  </si>
  <si>
    <t>Briket</t>
  </si>
  <si>
    <t>Dnevnice za službeni put u zemlji</t>
  </si>
  <si>
    <t>Naknada za smještaj na službenom putu u zemlji</t>
  </si>
  <si>
    <t>Naknada za prijevoz na službenom putu u zemlji</t>
  </si>
  <si>
    <t>Materijal i sredstva za čišćenje i održavanje</t>
  </si>
  <si>
    <t>Plin</t>
  </si>
  <si>
    <t>Drva za ogrijev</t>
  </si>
  <si>
    <t>Materijal i dijelovi za tekuće i investicijsko održavanje građevinskih objekata</t>
  </si>
  <si>
    <t>Sitni inventar</t>
  </si>
  <si>
    <t>Radna i zaštitna odjeća i obuća</t>
  </si>
  <si>
    <t>Poštanske usluge(poštarna)</t>
  </si>
  <si>
    <t>Deratizacija i dezinsekcija</t>
  </si>
  <si>
    <t>Ostale ne spomenute usluge</t>
  </si>
  <si>
    <t>NAKNADE TROŠKOVA ZAPOSLENIMA</t>
  </si>
  <si>
    <t>RASHOD ZA MATERIJAL I ENERGIJU</t>
  </si>
  <si>
    <t>RASHODI ZA USLUGE</t>
  </si>
  <si>
    <t>OSTALI NESPOMENUTI RASHODI POSLOVANJA</t>
  </si>
  <si>
    <t>OSTALI FINANCIJSKI RASHODI</t>
  </si>
  <si>
    <t xml:space="preserve">Motorni benzin  </t>
  </si>
  <si>
    <t xml:space="preserve">Ostali materijal za potrebe redovitog poslovanja </t>
  </si>
  <si>
    <t xml:space="preserve">Materijal i dijelovi za tekuće i investicijsko održavanje postrojenja i opreme  </t>
  </si>
  <si>
    <t xml:space="preserve">Usluge tekućeg i invensticijskog održavanja građevinskih objekata  </t>
  </si>
  <si>
    <t xml:space="preserve">Dimnjačarske usluge i ekološke usluge  </t>
  </si>
  <si>
    <t xml:space="preserve">Usluge odvjetnika i pravnih savjetovanja </t>
  </si>
  <si>
    <t xml:space="preserve">Geodetsko-katastarske usluge </t>
  </si>
  <si>
    <t xml:space="preserve">Računalne usluge </t>
  </si>
  <si>
    <t>Službena putovanja</t>
  </si>
  <si>
    <t>1.1.</t>
  </si>
  <si>
    <t>1.2.</t>
  </si>
  <si>
    <t>Stručno usavršavanje zaposlemika</t>
  </si>
  <si>
    <t>2.1.</t>
  </si>
  <si>
    <t>Seminari, savjetovanja i simpoziji - kotizacije</t>
  </si>
  <si>
    <t>1.3.</t>
  </si>
  <si>
    <t>2.2.</t>
  </si>
  <si>
    <t>Tečajevi i stručni ispiti</t>
  </si>
  <si>
    <t>Naknada za korištenje privatnog automobila u sl. svrhe</t>
  </si>
  <si>
    <t>3.1.</t>
  </si>
  <si>
    <t>Uredski materijal i ostali materijalni rashodi</t>
  </si>
  <si>
    <t>Pedagoška dokumentacija</t>
  </si>
  <si>
    <t>Fotokopirni papir</t>
  </si>
  <si>
    <t>Uredski pribor i registratori</t>
  </si>
  <si>
    <t>Potrošni pribor za pisače i računala</t>
  </si>
  <si>
    <t>4.1.</t>
  </si>
  <si>
    <t>4.2.</t>
  </si>
  <si>
    <t>4.3.</t>
  </si>
  <si>
    <t>4.4.</t>
  </si>
  <si>
    <t>4.1.1.</t>
  </si>
  <si>
    <t>4.1.2.</t>
  </si>
  <si>
    <t>4.1.3.</t>
  </si>
  <si>
    <t>4.1.4.</t>
  </si>
  <si>
    <t>4.3.1.</t>
  </si>
  <si>
    <t>Sredstva za čišćenje</t>
  </si>
  <si>
    <t>4.3.2.</t>
  </si>
  <si>
    <t>Papirna galanterija</t>
  </si>
  <si>
    <t>4.3.3.</t>
  </si>
  <si>
    <t>Pomagala za čišćenje</t>
  </si>
  <si>
    <t>4.5.</t>
  </si>
  <si>
    <t xml:space="preserve">Uredski materijal </t>
  </si>
  <si>
    <t>Energija</t>
  </si>
  <si>
    <t>5.1.</t>
  </si>
  <si>
    <t>5.2.</t>
  </si>
  <si>
    <t>6.1.</t>
  </si>
  <si>
    <t>6.2.</t>
  </si>
  <si>
    <t>Službena,  radna i zaštitna odjeća i obuća</t>
  </si>
  <si>
    <t>8.1.</t>
  </si>
  <si>
    <t>Usluge fiksne telefonije i interneta</t>
  </si>
  <si>
    <t>9.1.</t>
  </si>
  <si>
    <t>9.2.</t>
  </si>
  <si>
    <t>Usluge mobilne telefonije</t>
  </si>
  <si>
    <t>9.3.</t>
  </si>
  <si>
    <t>Usluge tekućeg i investicijskog održavanja</t>
  </si>
  <si>
    <t>10.1.</t>
  </si>
  <si>
    <t>10.2.</t>
  </si>
  <si>
    <t>10.2.1.</t>
  </si>
  <si>
    <t>10.2.2.</t>
  </si>
  <si>
    <t>Servis kosilice</t>
  </si>
  <si>
    <t>Servis plamenika i posuda pod tlakom</t>
  </si>
  <si>
    <t>Servis vatrogasnih aparata</t>
  </si>
  <si>
    <t>10.2.3.</t>
  </si>
  <si>
    <t>10.2.4.</t>
  </si>
  <si>
    <t>Komunalne usluge</t>
  </si>
  <si>
    <t>11.1.</t>
  </si>
  <si>
    <t>11.2.</t>
  </si>
  <si>
    <t>11.3.</t>
  </si>
  <si>
    <t>Zdravstvene usluge</t>
  </si>
  <si>
    <t>Obvezni i preventivni  zdravstveni pregledi</t>
  </si>
  <si>
    <t>12.1.</t>
  </si>
  <si>
    <t>12.2.</t>
  </si>
  <si>
    <t>Laboratorijske usluge - mikrobiološka analiza</t>
  </si>
  <si>
    <t>Intelektualne i osobne usluge</t>
  </si>
  <si>
    <t>13.1.</t>
  </si>
  <si>
    <t>Autorski honorari</t>
  </si>
  <si>
    <t>13.2.</t>
  </si>
  <si>
    <t>13.3.</t>
  </si>
  <si>
    <t>13.4.</t>
  </si>
  <si>
    <t>13.5.</t>
  </si>
  <si>
    <t>14.1.</t>
  </si>
  <si>
    <t>14.2.</t>
  </si>
  <si>
    <t>Ostale usluge</t>
  </si>
  <si>
    <t>15.1.</t>
  </si>
  <si>
    <t>15.2.</t>
  </si>
  <si>
    <t>16.1.</t>
  </si>
  <si>
    <t>7.1.</t>
  </si>
  <si>
    <t>Članarine</t>
  </si>
  <si>
    <t>Tuzemne članarine</t>
  </si>
  <si>
    <t>17.1.</t>
  </si>
  <si>
    <t>Pristojbe i naknade</t>
  </si>
  <si>
    <t>18.1.</t>
  </si>
  <si>
    <t>Upravne i administrativne pristojbe</t>
  </si>
  <si>
    <t>18.2.</t>
  </si>
  <si>
    <t>Javnobilježničke pristojbe</t>
  </si>
  <si>
    <t>18.3.</t>
  </si>
  <si>
    <t>Ostale pristojbe i naknade</t>
  </si>
  <si>
    <t>Ostali nespomenuti rashodi</t>
  </si>
  <si>
    <t>19.1.</t>
  </si>
  <si>
    <t>Rashodi protokola</t>
  </si>
  <si>
    <t>19.2.</t>
  </si>
  <si>
    <t>19.3.</t>
  </si>
  <si>
    <t>Bankarske usluge i usluge platnog prometa</t>
  </si>
  <si>
    <t>20.1.</t>
  </si>
  <si>
    <t>Usluge banaka</t>
  </si>
  <si>
    <t>20.2.</t>
  </si>
  <si>
    <t>Usluge platnog prometa</t>
  </si>
  <si>
    <t>Procijenjena vrijednost nabave
(bez PDV-a)</t>
  </si>
  <si>
    <t>PREDMET NABAVE</t>
  </si>
  <si>
    <t>Sklapa li se
 Ugovor</t>
  </si>
  <si>
    <t>Vrsta postupka
 nabave</t>
  </si>
  <si>
    <t>Planirani
početak</t>
  </si>
  <si>
    <t>Planirano trajanje 
Ugovora</t>
  </si>
  <si>
    <t>5.3.</t>
  </si>
  <si>
    <t>5.4.1.</t>
  </si>
  <si>
    <t>Lož ulje</t>
  </si>
  <si>
    <t>JAVNA</t>
  </si>
  <si>
    <t>(PROVODI OSNIVAČ)
SPLITSKO-DALMATINSKA ŽUPANIJA</t>
  </si>
  <si>
    <t>5.4.3.</t>
  </si>
  <si>
    <t>5.4.2.</t>
  </si>
  <si>
    <t>Materijal i dijelovi za tekuće i investicijsko  održavanje</t>
  </si>
  <si>
    <t>FINANCIJSKI  RASHODI</t>
  </si>
  <si>
    <t>Ostale naknade  troškova zaposlenima</t>
  </si>
  <si>
    <t>Brojčana oznaka predmeta nabave
CPV</t>
  </si>
  <si>
    <t>Servis fotokopirnih aparata i informatičke opreme</t>
  </si>
  <si>
    <t>10.2.5.</t>
  </si>
  <si>
    <t>Ostale usluge tekućeg i investicijskog održavanja</t>
  </si>
  <si>
    <t>Opskrba vodom</t>
  </si>
  <si>
    <t>Odvoz smeća</t>
  </si>
  <si>
    <t>11.4.</t>
  </si>
  <si>
    <t>11.5.</t>
  </si>
  <si>
    <t xml:space="preserve">Ugovori o djelu </t>
  </si>
  <si>
    <t>Ostale intelektualne usluge-poslovi vođenja zaštite na radu, ...</t>
  </si>
  <si>
    <t>30192000-1</t>
  </si>
  <si>
    <t>22211100-3</t>
  </si>
  <si>
    <t>39800000-0</t>
  </si>
  <si>
    <t>33760000-5</t>
  </si>
  <si>
    <t>09132000-3</t>
  </si>
  <si>
    <t>09110000-3</t>
  </si>
  <si>
    <t>09135000-4</t>
  </si>
  <si>
    <t>09310000-5</t>
  </si>
  <si>
    <t>44192000-2</t>
  </si>
  <si>
    <t>44100000-1</t>
  </si>
  <si>
    <t>44115200-1</t>
  </si>
  <si>
    <t>39160000-1</t>
  </si>
  <si>
    <t>18100000-0</t>
  </si>
  <si>
    <t>64200000-8</t>
  </si>
  <si>
    <t>65110000-7</t>
  </si>
  <si>
    <t>90510000-5</t>
  </si>
  <si>
    <t>85200000-1</t>
  </si>
  <si>
    <t>90915000-4</t>
  </si>
  <si>
    <t>90440000-3</t>
  </si>
  <si>
    <t>79710000-4</t>
  </si>
  <si>
    <t>50324000-2</t>
  </si>
  <si>
    <t>79971200-3</t>
  </si>
  <si>
    <t>98100000-4</t>
  </si>
  <si>
    <t>03121210-0</t>
  </si>
  <si>
    <t>66110000-4</t>
  </si>
  <si>
    <t>80522000-9</t>
  </si>
  <si>
    <t>30197643-5</t>
  </si>
  <si>
    <t>22810000-1</t>
  </si>
  <si>
    <t>30100000-0</t>
  </si>
  <si>
    <t>22100000-1</t>
  </si>
  <si>
    <t>39000000-2</t>
  </si>
  <si>
    <t>33770000-8</t>
  </si>
  <si>
    <t>39224100-9</t>
  </si>
  <si>
    <t>24110000-8</t>
  </si>
  <si>
    <t>50313200-4</t>
  </si>
  <si>
    <t>16311000-8</t>
  </si>
  <si>
    <t>44615100-5</t>
  </si>
  <si>
    <t>35111320-4</t>
  </si>
  <si>
    <r>
      <t>Usluge tekućeg i investicijskog održavanja  postrojenja i opreme</t>
    </r>
    <r>
      <rPr>
        <i/>
        <sz val="10"/>
        <color indexed="10"/>
        <rFont val="Arial"/>
        <family val="2"/>
      </rPr>
      <t xml:space="preserve"> </t>
    </r>
  </si>
  <si>
    <t>85147000-1</t>
  </si>
  <si>
    <t>79120000-1</t>
  </si>
  <si>
    <t>71355100-2</t>
  </si>
  <si>
    <t>98394000-1</t>
  </si>
  <si>
    <t>79521000-2</t>
  </si>
  <si>
    <t>66111000-1</t>
  </si>
  <si>
    <t>JEDNO. NABAVA</t>
  </si>
  <si>
    <t>Literatura (časopisi, glasila, stručne knjige, testovi za prvaše, ...)</t>
  </si>
  <si>
    <t>Osnovna škola Trilj</t>
  </si>
  <si>
    <t>Poljičke Republike 18</t>
  </si>
  <si>
    <t>21 240 Trilj</t>
  </si>
  <si>
    <t xml:space="preserve">Ravnatelj Škole                            Davor Hrgović, prof.         </t>
  </si>
  <si>
    <t>PK</t>
  </si>
  <si>
    <t>Oznaka pozicije financi
jskog plana</t>
  </si>
  <si>
    <t>PRO
GRAM</t>
  </si>
  <si>
    <t>Aktivnost</t>
  </si>
  <si>
    <t>A400001</t>
  </si>
  <si>
    <t>Izvor</t>
  </si>
  <si>
    <t>Rashodi za materijal i energiju</t>
  </si>
  <si>
    <t>POSEBNI UGOVOR</t>
  </si>
  <si>
    <t>POSEBNI UGOVOR
(VODOVOD I ODVODNJA CETINSKOG KRAJA I ČISTOĆA CETINSKOG KRAJA</t>
  </si>
  <si>
    <t>Zatezne kamate</t>
  </si>
  <si>
    <t>13.6.</t>
  </si>
  <si>
    <t>Grafičke i tiskarske usl., usluge kopiranja i uvezivanja i sl.</t>
  </si>
  <si>
    <t>Isplata troškova nezakonito izgrađenih objekata</t>
  </si>
  <si>
    <t>Materijal za higijenske potrebe i njegu (tekući sapun, deterženti, dopuna prve pomoći lijekovima i ostalim materijalima)</t>
  </si>
  <si>
    <t>EL. energija</t>
  </si>
  <si>
    <t>Plan nabave može se tijekom godine mijenjati i nadopunjavati, a sve izmjene i dopune objavljuju se na Internet stranici škole.</t>
  </si>
  <si>
    <t xml:space="preserve">Ostali materijal i dijelovi za tekuće i investicijsko održavanje </t>
  </si>
  <si>
    <t>Ostale komunalne usluge</t>
  </si>
  <si>
    <t>Usluge vještačenja - pregled elektroinstalacije, hidrat. mreže i zaštite od munje</t>
  </si>
  <si>
    <t>Ostale računalne usluge</t>
  </si>
  <si>
    <t>Usluge ažuriranja računalnih baza</t>
  </si>
  <si>
    <t>Svijeće, cvijeće, vijenci,…</t>
  </si>
  <si>
    <t>21.</t>
  </si>
  <si>
    <t>Ostale zatezne kamate</t>
  </si>
  <si>
    <t>21.1.</t>
  </si>
  <si>
    <t>22.</t>
  </si>
  <si>
    <t>22.1.</t>
  </si>
  <si>
    <t>3. 2.</t>
  </si>
  <si>
    <t>Naknade ostalih troškova zaposlenicima</t>
  </si>
  <si>
    <r>
      <t>PLAN NABAVE ZA 2023. GODINU  (</t>
    </r>
    <r>
      <rPr>
        <b/>
        <sz val="14"/>
        <rFont val="Calibri"/>
        <family val="2"/>
      </rPr>
      <t>€</t>
    </r>
    <r>
      <rPr>
        <b/>
        <sz val="16.8"/>
        <rFont val="Arial"/>
        <family val="2"/>
      </rPr>
      <t>)</t>
    </r>
    <r>
      <rPr>
        <b/>
        <sz val="14"/>
        <rFont val="Arial"/>
        <family val="2"/>
      </rPr>
      <t xml:space="preserve">
DECENTRALIZIRANA SREDSTVA</t>
    </r>
  </si>
  <si>
    <r>
      <t>Financijski plan
 za 2023.
(</t>
    </r>
    <r>
      <rPr>
        <b/>
        <sz val="9"/>
        <rFont val="Calibri"/>
        <family val="2"/>
      </rPr>
      <t>€</t>
    </r>
    <r>
      <rPr>
        <b/>
        <sz val="10.8"/>
        <rFont val="Arial"/>
        <family val="2"/>
      </rPr>
      <t>)</t>
    </r>
  </si>
  <si>
    <r>
      <t>Planirana vrijednost nabave  
 (s PDV-om)
(</t>
    </r>
    <r>
      <rPr>
        <b/>
        <sz val="9"/>
        <rFont val="Calibri"/>
        <family val="2"/>
      </rPr>
      <t>€</t>
    </r>
    <r>
      <rPr>
        <b/>
        <sz val="10.8"/>
        <rFont val="Arial"/>
        <family val="2"/>
      </rPr>
      <t>)</t>
    </r>
  </si>
  <si>
    <t>3.2. 1.</t>
  </si>
  <si>
    <t>VLASTITI PRIHODI  PK</t>
  </si>
  <si>
    <t>Ostali rashodi za zaposlene</t>
  </si>
  <si>
    <t>Rashodi za usluge</t>
  </si>
  <si>
    <t>Ostali nespomenuti rashodi poslovanja</t>
  </si>
  <si>
    <t>PRIHODI ZA POSEBNE NAMJENE- DECENTRALIZACIJA</t>
  </si>
  <si>
    <t>4.4.1.</t>
  </si>
  <si>
    <t>Usluge telefona i pošte</t>
  </si>
  <si>
    <t>PRIJEVOZ UČENIKA</t>
  </si>
  <si>
    <t>PRIJEVOZ UČENIKA OSNOVNIH ŠKOLA</t>
  </si>
  <si>
    <t>Rashod za usluge</t>
  </si>
  <si>
    <t>Prijevoz učenika 
UGOVORENI</t>
  </si>
  <si>
    <t>Prijevoz učenika 
VLASTITI</t>
  </si>
  <si>
    <t>Na temelju članka 28. Zakona o javnoj nabavi (NN 120/16, 114/22) i članka 72. Stauta Osnovne škola Trilj, ravnatelj Škole donosi</t>
  </si>
  <si>
    <t>Trilj, 17. siječnja 2023.</t>
  </si>
</sst>
</file>

<file path=xl/styles.xml><?xml version="1.0" encoding="utf-8"?>
<styleSheet xmlns="http://schemas.openxmlformats.org/spreadsheetml/2006/main">
  <numFmts count="2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sz val="11"/>
      <name val="Times New Roman"/>
      <family val="1"/>
    </font>
    <font>
      <i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Calibri"/>
      <family val="2"/>
    </font>
    <font>
      <b/>
      <sz val="16.8"/>
      <name val="Arial"/>
      <family val="2"/>
    </font>
    <font>
      <b/>
      <sz val="9"/>
      <name val="Calibri"/>
      <family val="2"/>
    </font>
    <font>
      <b/>
      <sz val="10.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31"/>
        <bgColor indexed="64"/>
      </patternFill>
    </fill>
  </fills>
  <borders count="10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hair"/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>
        <color indexed="63"/>
      </top>
      <bottom style="thin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 style="hair">
        <color rgb="FF000000"/>
      </top>
      <bottom style="hair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hair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hair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5" fillId="28" borderId="2" applyNumberFormat="0" applyAlignment="0" applyProtection="0"/>
    <xf numFmtId="0" fontId="46" fillId="28" borderId="3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42" fillId="0" borderId="0">
      <alignment/>
      <protection/>
    </xf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31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" fillId="33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14" fontId="1" fillId="0" borderId="16" xfId="0" applyNumberFormat="1" applyFont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10" fillId="0" borderId="20" xfId="0" applyFont="1" applyBorder="1" applyAlignment="1">
      <alignment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0" xfId="0" applyFont="1" applyFill="1" applyBorder="1" applyAlignment="1">
      <alignment vertical="center"/>
    </xf>
    <xf numFmtId="0" fontId="1" fillId="0" borderId="24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9" fillId="0" borderId="23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16" fontId="1" fillId="0" borderId="15" xfId="0" applyNumberFormat="1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13" borderId="28" xfId="0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 wrapText="1"/>
    </xf>
    <xf numFmtId="14" fontId="1" fillId="0" borderId="13" xfId="0" applyNumberFormat="1" applyFont="1" applyBorder="1" applyAlignment="1">
      <alignment vertical="center"/>
    </xf>
    <xf numFmtId="14" fontId="1" fillId="0" borderId="15" xfId="0" applyNumberFormat="1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33" borderId="20" xfId="0" applyFont="1" applyFill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13" borderId="33" xfId="0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14" fontId="1" fillId="0" borderId="13" xfId="0" applyNumberFormat="1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3" fillId="33" borderId="29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3" fillId="33" borderId="38" xfId="0" applyFont="1" applyFill="1" applyBorder="1" applyAlignment="1">
      <alignment horizontal="center" vertical="center" wrapText="1"/>
    </xf>
    <xf numFmtId="4" fontId="11" fillId="33" borderId="39" xfId="0" applyNumberFormat="1" applyFont="1" applyFill="1" applyBorder="1" applyAlignment="1">
      <alignment horizontal="left" vertical="center"/>
    </xf>
    <xf numFmtId="4" fontId="11" fillId="33" borderId="17" xfId="0" applyNumberFormat="1" applyFont="1" applyFill="1" applyBorder="1" applyAlignment="1">
      <alignment horizontal="left" vertical="center"/>
    </xf>
    <xf numFmtId="0" fontId="3" fillId="33" borderId="40" xfId="0" applyFont="1" applyFill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14" fontId="1" fillId="0" borderId="26" xfId="0" applyNumberFormat="1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4" fontId="3" fillId="33" borderId="19" xfId="0" applyNumberFormat="1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16" fontId="1" fillId="0" borderId="16" xfId="0" applyNumberFormat="1" applyFont="1" applyBorder="1" applyAlignment="1">
      <alignment vertical="center"/>
    </xf>
    <xf numFmtId="0" fontId="13" fillId="7" borderId="41" xfId="0" applyFont="1" applyFill="1" applyBorder="1" applyAlignment="1">
      <alignment horizontal="center" vertical="center"/>
    </xf>
    <xf numFmtId="0" fontId="13" fillId="7" borderId="42" xfId="0" applyFont="1" applyFill="1" applyBorder="1" applyAlignment="1">
      <alignment horizontal="center" vertical="center"/>
    </xf>
    <xf numFmtId="0" fontId="13" fillId="7" borderId="42" xfId="0" applyFont="1" applyFill="1" applyBorder="1" applyAlignment="1">
      <alignment horizontal="center" vertical="center" wrapText="1"/>
    </xf>
    <xf numFmtId="0" fontId="13" fillId="7" borderId="4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33" borderId="46" xfId="0" applyFont="1" applyFill="1" applyBorder="1" applyAlignment="1">
      <alignment horizontal="left" vertical="center"/>
    </xf>
    <xf numFmtId="4" fontId="3" fillId="33" borderId="28" xfId="0" applyNumberFormat="1" applyFont="1" applyFill="1" applyBorder="1" applyAlignment="1">
      <alignment horizontal="left" vertical="center"/>
    </xf>
    <xf numFmtId="0" fontId="3" fillId="33" borderId="38" xfId="0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 horizontal="left" vertical="center" wrapText="1"/>
    </xf>
    <xf numFmtId="0" fontId="3" fillId="34" borderId="47" xfId="0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/>
    </xf>
    <xf numFmtId="0" fontId="10" fillId="0" borderId="44" xfId="0" applyFont="1" applyBorder="1" applyAlignment="1">
      <alignment horizontal="left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justify" vertical="justify" wrapText="1"/>
    </xf>
    <xf numFmtId="0" fontId="59" fillId="35" borderId="50" xfId="50" applyFont="1" applyFill="1" applyBorder="1" applyAlignment="1">
      <alignment horizontal="center" vertical="center" wrapText="1"/>
      <protection/>
    </xf>
    <xf numFmtId="0" fontId="59" fillId="35" borderId="51" xfId="50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0" fillId="13" borderId="59" xfId="0" applyFill="1" applyBorder="1" applyAlignment="1">
      <alignment horizontal="center" vertical="center" wrapText="1"/>
    </xf>
    <xf numFmtId="0" fontId="0" fillId="13" borderId="60" xfId="0" applyFill="1" applyBorder="1" applyAlignment="1">
      <alignment horizontal="center" vertical="center" wrapText="1"/>
    </xf>
    <xf numFmtId="0" fontId="0" fillId="13" borderId="28" xfId="0" applyFill="1" applyBorder="1" applyAlignment="1">
      <alignment horizontal="center" vertical="center" wrapText="1"/>
    </xf>
    <xf numFmtId="4" fontId="3" fillId="33" borderId="61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3" fillId="33" borderId="62" xfId="0" applyNumberFormat="1" applyFont="1" applyFill="1" applyBorder="1" applyAlignment="1">
      <alignment horizontal="center" vertical="center"/>
    </xf>
    <xf numFmtId="4" fontId="3" fillId="0" borderId="61" xfId="0" applyNumberFormat="1" applyFont="1" applyFill="1" applyBorder="1" applyAlignment="1">
      <alignment horizontal="center" vertical="center"/>
    </xf>
    <xf numFmtId="4" fontId="8" fillId="0" borderId="63" xfId="0" applyNumberFormat="1" applyFont="1" applyBorder="1" applyAlignment="1">
      <alignment horizontal="center" vertical="center"/>
    </xf>
    <xf numFmtId="4" fontId="8" fillId="0" borderId="64" xfId="0" applyNumberFormat="1" applyFont="1" applyBorder="1" applyAlignment="1">
      <alignment horizontal="center" vertical="center"/>
    </xf>
    <xf numFmtId="4" fontId="0" fillId="0" borderId="65" xfId="0" applyNumberFormat="1" applyFont="1" applyFill="1" applyBorder="1" applyAlignment="1">
      <alignment horizontal="center" vertical="center"/>
    </xf>
    <xf numFmtId="4" fontId="8" fillId="0" borderId="66" xfId="0" applyNumberFormat="1" applyFont="1" applyBorder="1" applyAlignment="1">
      <alignment horizontal="center" vertical="center"/>
    </xf>
    <xf numFmtId="4" fontId="8" fillId="0" borderId="64" xfId="0" applyNumberFormat="1" applyFont="1" applyBorder="1" applyAlignment="1">
      <alignment horizontal="center" vertical="center"/>
    </xf>
    <xf numFmtId="4" fontId="1" fillId="0" borderId="67" xfId="0" applyNumberFormat="1" applyFont="1" applyFill="1" applyBorder="1" applyAlignment="1">
      <alignment horizontal="center" vertical="center"/>
    </xf>
    <xf numFmtId="4" fontId="1" fillId="0" borderId="64" xfId="0" applyNumberFormat="1" applyFont="1" applyFill="1" applyBorder="1" applyAlignment="1">
      <alignment horizontal="center" vertical="center"/>
    </xf>
    <xf numFmtId="4" fontId="1" fillId="0" borderId="66" xfId="0" applyNumberFormat="1" applyFont="1" applyBorder="1" applyAlignment="1">
      <alignment horizontal="center" vertical="center"/>
    </xf>
    <xf numFmtId="4" fontId="1" fillId="0" borderId="64" xfId="0" applyNumberFormat="1" applyFont="1" applyBorder="1" applyAlignment="1">
      <alignment horizontal="center" vertical="center"/>
    </xf>
    <xf numFmtId="4" fontId="1" fillId="0" borderId="65" xfId="0" applyNumberFormat="1" applyFont="1" applyBorder="1" applyAlignment="1">
      <alignment horizontal="center" vertical="center"/>
    </xf>
    <xf numFmtId="4" fontId="1" fillId="0" borderId="67" xfId="0" applyNumberFormat="1" applyFont="1" applyBorder="1" applyAlignment="1">
      <alignment horizontal="center" vertical="center" wrapText="1"/>
    </xf>
    <xf numFmtId="4" fontId="1" fillId="0" borderId="65" xfId="0" applyNumberFormat="1" applyFont="1" applyFill="1" applyBorder="1" applyAlignment="1">
      <alignment horizontal="center" vertical="center"/>
    </xf>
    <xf numFmtId="4" fontId="10" fillId="0" borderId="68" xfId="0" applyNumberFormat="1" applyFont="1" applyBorder="1" applyAlignment="1">
      <alignment horizontal="center" vertical="center"/>
    </xf>
    <xf numFmtId="4" fontId="3" fillId="13" borderId="61" xfId="0" applyNumberFormat="1" applyFont="1" applyFill="1" applyBorder="1" applyAlignment="1">
      <alignment horizontal="center" vertical="center"/>
    </xf>
    <xf numFmtId="4" fontId="10" fillId="0" borderId="61" xfId="0" applyNumberFormat="1" applyFont="1" applyFill="1" applyBorder="1" applyAlignment="1">
      <alignment horizontal="center" vertical="center"/>
    </xf>
    <xf numFmtId="4" fontId="1" fillId="0" borderId="66" xfId="0" applyNumberFormat="1" applyFont="1" applyFill="1" applyBorder="1" applyAlignment="1">
      <alignment horizontal="center" vertical="center"/>
    </xf>
    <xf numFmtId="4" fontId="0" fillId="0" borderId="66" xfId="0" applyNumberFormat="1" applyFont="1" applyFill="1" applyBorder="1" applyAlignment="1">
      <alignment horizontal="center" vertical="center"/>
    </xf>
    <xf numFmtId="4" fontId="0" fillId="0" borderId="64" xfId="0" applyNumberFormat="1" applyFont="1" applyFill="1" applyBorder="1" applyAlignment="1">
      <alignment horizontal="center" vertical="center"/>
    </xf>
    <xf numFmtId="4" fontId="0" fillId="0" borderId="67" xfId="0" applyNumberFormat="1" applyFont="1" applyFill="1" applyBorder="1" applyAlignment="1">
      <alignment horizontal="center" vertical="center"/>
    </xf>
    <xf numFmtId="4" fontId="0" fillId="0" borderId="69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4" fontId="1" fillId="0" borderId="69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36" xfId="0" applyNumberFormat="1" applyFont="1" applyBorder="1" applyAlignment="1">
      <alignment horizontal="center" vertical="center"/>
    </xf>
    <xf numFmtId="4" fontId="1" fillId="0" borderId="36" xfId="0" applyNumberFormat="1" applyFont="1" applyFill="1" applyBorder="1" applyAlignment="1">
      <alignment horizontal="center" vertical="center"/>
    </xf>
    <xf numFmtId="4" fontId="1" fillId="0" borderId="37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0" fillId="0" borderId="29" xfId="0" applyNumberFormat="1" applyFont="1" applyFill="1" applyBorder="1" applyAlignment="1">
      <alignment horizontal="center" vertical="center"/>
    </xf>
    <xf numFmtId="4" fontId="9" fillId="0" borderId="25" xfId="0" applyNumberFormat="1" applyFont="1" applyFill="1" applyBorder="1" applyAlignment="1">
      <alignment horizontal="center" vertical="center"/>
    </xf>
    <xf numFmtId="4" fontId="9" fillId="0" borderId="24" xfId="0" applyNumberFormat="1" applyFont="1" applyFill="1" applyBorder="1" applyAlignment="1">
      <alignment horizontal="center" vertical="center"/>
    </xf>
    <xf numFmtId="4" fontId="9" fillId="0" borderId="69" xfId="0" applyNumberFormat="1" applyFont="1" applyFill="1" applyBorder="1" applyAlignment="1">
      <alignment horizontal="center" vertical="center"/>
    </xf>
    <xf numFmtId="4" fontId="9" fillId="0" borderId="67" xfId="0" applyNumberFormat="1" applyFont="1" applyFill="1" applyBorder="1" applyAlignment="1">
      <alignment horizontal="center" vertical="center"/>
    </xf>
    <xf numFmtId="4" fontId="1" fillId="0" borderId="67" xfId="0" applyNumberFormat="1" applyFont="1" applyBorder="1" applyAlignment="1">
      <alignment horizontal="center" vertical="center"/>
    </xf>
    <xf numFmtId="4" fontId="10" fillId="0" borderId="67" xfId="0" applyNumberFormat="1" applyFont="1" applyBorder="1" applyAlignment="1">
      <alignment horizontal="center" vertical="center"/>
    </xf>
    <xf numFmtId="4" fontId="10" fillId="0" borderId="63" xfId="0" applyNumberFormat="1" applyFont="1" applyBorder="1" applyAlignment="1">
      <alignment horizontal="center" vertical="center"/>
    </xf>
    <xf numFmtId="4" fontId="1" fillId="0" borderId="63" xfId="0" applyNumberFormat="1" applyFont="1" applyFill="1" applyBorder="1" applyAlignment="1">
      <alignment horizontal="center" vertical="center"/>
    </xf>
    <xf numFmtId="4" fontId="3" fillId="13" borderId="62" xfId="0" applyNumberFormat="1" applyFont="1" applyFill="1" applyBorder="1" applyAlignment="1">
      <alignment horizontal="center" vertical="center"/>
    </xf>
    <xf numFmtId="4" fontId="1" fillId="0" borderId="63" xfId="0" applyNumberFormat="1" applyFont="1" applyBorder="1" applyAlignment="1">
      <alignment horizontal="center" vertical="center"/>
    </xf>
    <xf numFmtId="4" fontId="1" fillId="0" borderId="70" xfId="0" applyNumberFormat="1" applyFont="1" applyBorder="1" applyAlignment="1">
      <alignment horizontal="center" vertical="center"/>
    </xf>
    <xf numFmtId="0" fontId="8" fillId="0" borderId="71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34" borderId="75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" fontId="12" fillId="13" borderId="29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13" borderId="19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12" fillId="13" borderId="28" xfId="0" applyFont="1" applyFill="1" applyBorder="1" applyAlignment="1">
      <alignment horizontal="center" vertical="center" wrapText="1"/>
    </xf>
    <xf numFmtId="0" fontId="12" fillId="13" borderId="33" xfId="0" applyFont="1" applyFill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 wrapText="1"/>
    </xf>
    <xf numFmtId="0" fontId="12" fillId="0" borderId="79" xfId="0" applyFont="1" applyBorder="1" applyAlignment="1">
      <alignment horizontal="center" vertical="center" wrapText="1"/>
    </xf>
    <xf numFmtId="4" fontId="12" fillId="13" borderId="19" xfId="0" applyNumberFormat="1" applyFont="1" applyFill="1" applyBorder="1" applyAlignment="1">
      <alignment horizontal="center" vertical="center" wrapText="1"/>
    </xf>
    <xf numFmtId="0" fontId="12" fillId="13" borderId="77" xfId="0" applyFont="1" applyFill="1" applyBorder="1" applyAlignment="1">
      <alignment horizontal="center" vertical="center" wrapText="1"/>
    </xf>
    <xf numFmtId="4" fontId="12" fillId="0" borderId="19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80" xfId="0" applyFont="1" applyBorder="1" applyAlignment="1">
      <alignment horizontal="center" vertical="center" wrapText="1"/>
    </xf>
    <xf numFmtId="0" fontId="8" fillId="13" borderId="29" xfId="0" applyFont="1" applyFill="1" applyBorder="1" applyAlignment="1">
      <alignment horizontal="left" vertical="center" wrapText="1"/>
    </xf>
    <xf numFmtId="0" fontId="1" fillId="13" borderId="19" xfId="0" applyFont="1" applyFill="1" applyBorder="1" applyAlignment="1">
      <alignment horizontal="center" vertical="center" wrapText="1"/>
    </xf>
    <xf numFmtId="4" fontId="9" fillId="13" borderId="61" xfId="0" applyNumberFormat="1" applyFont="1" applyFill="1" applyBorder="1" applyAlignment="1">
      <alignment horizontal="center" vertical="center"/>
    </xf>
    <xf numFmtId="0" fontId="12" fillId="13" borderId="29" xfId="0" applyFont="1" applyFill="1" applyBorder="1" applyAlignment="1">
      <alignment horizontal="center" vertical="center" wrapText="1"/>
    </xf>
    <xf numFmtId="0" fontId="12" fillId="13" borderId="81" xfId="0" applyFont="1" applyFill="1" applyBorder="1" applyAlignment="1">
      <alignment horizontal="center" vertical="center" wrapText="1"/>
    </xf>
    <xf numFmtId="0" fontId="12" fillId="0" borderId="82" xfId="0" applyFont="1" applyBorder="1" applyAlignment="1">
      <alignment horizontal="center" vertical="center" wrapText="1"/>
    </xf>
    <xf numFmtId="4" fontId="10" fillId="0" borderId="19" xfId="0" applyNumberFormat="1" applyFont="1" applyFill="1" applyBorder="1" applyAlignment="1">
      <alignment horizontal="center" vertical="center"/>
    </xf>
    <xf numFmtId="4" fontId="1" fillId="0" borderId="66" xfId="0" applyNumberFormat="1" applyFont="1" applyBorder="1" applyAlignment="1">
      <alignment horizontal="center" vertical="center"/>
    </xf>
    <xf numFmtId="0" fontId="13" fillId="7" borderId="42" xfId="0" applyFont="1" applyFill="1" applyBorder="1" applyAlignment="1">
      <alignment horizontal="justify" vertical="justify" wrapText="1"/>
    </xf>
    <xf numFmtId="0" fontId="13" fillId="36" borderId="83" xfId="0" applyFont="1" applyFill="1" applyBorder="1" applyAlignment="1">
      <alignment horizontal="center" vertical="justify" wrapText="1"/>
    </xf>
    <xf numFmtId="0" fontId="13" fillId="36" borderId="84" xfId="0" applyFont="1" applyFill="1" applyBorder="1" applyAlignment="1">
      <alignment horizontal="center" vertical="center"/>
    </xf>
    <xf numFmtId="0" fontId="13" fillId="36" borderId="84" xfId="0" applyFont="1" applyFill="1" applyBorder="1" applyAlignment="1">
      <alignment horizontal="center" vertical="center" wrapText="1"/>
    </xf>
    <xf numFmtId="0" fontId="13" fillId="36" borderId="85" xfId="0" applyFont="1" applyFill="1" applyBorder="1" applyAlignment="1">
      <alignment horizontal="center" vertical="center" wrapText="1"/>
    </xf>
    <xf numFmtId="0" fontId="13" fillId="8" borderId="20" xfId="0" applyFont="1" applyFill="1" applyBorder="1" applyAlignment="1">
      <alignment horizontal="center" vertical="center"/>
    </xf>
    <xf numFmtId="0" fontId="13" fillId="8" borderId="19" xfId="0" applyFont="1" applyFill="1" applyBorder="1" applyAlignment="1">
      <alignment horizontal="center" vertical="center" wrapText="1"/>
    </xf>
    <xf numFmtId="0" fontId="13" fillId="8" borderId="77" xfId="0" applyFont="1" applyFill="1" applyBorder="1" applyAlignment="1">
      <alignment horizontal="center" vertical="center" wrapText="1"/>
    </xf>
    <xf numFmtId="0" fontId="13" fillId="20" borderId="46" xfId="0" applyFont="1" applyFill="1" applyBorder="1" applyAlignment="1">
      <alignment horizontal="center" vertical="center"/>
    </xf>
    <xf numFmtId="16" fontId="13" fillId="20" borderId="28" xfId="0" applyNumberFormat="1" applyFont="1" applyFill="1" applyBorder="1" applyAlignment="1">
      <alignment horizontal="center" vertical="center"/>
    </xf>
    <xf numFmtId="0" fontId="13" fillId="20" borderId="19" xfId="0" applyFont="1" applyFill="1" applyBorder="1" applyAlignment="1">
      <alignment horizontal="center" vertical="center" wrapText="1"/>
    </xf>
    <xf numFmtId="0" fontId="13" fillId="20" borderId="77" xfId="0" applyFont="1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36" borderId="61" xfId="0" applyFont="1" applyFill="1" applyBorder="1" applyAlignment="1">
      <alignment vertical="center" wrapText="1"/>
    </xf>
    <xf numFmtId="4" fontId="3" fillId="20" borderId="72" xfId="0" applyNumberFormat="1" applyFont="1" applyFill="1" applyBorder="1" applyAlignment="1">
      <alignment horizontal="right" vertical="center"/>
    </xf>
    <xf numFmtId="4" fontId="3" fillId="8" borderId="54" xfId="0" applyNumberFormat="1" applyFont="1" applyFill="1" applyBorder="1" applyAlignment="1">
      <alignment vertical="center" wrapText="1"/>
    </xf>
    <xf numFmtId="4" fontId="3" fillId="36" borderId="54" xfId="0" applyNumberFormat="1" applyFont="1" applyFill="1" applyBorder="1" applyAlignment="1">
      <alignment vertical="center" wrapText="1"/>
    </xf>
    <xf numFmtId="0" fontId="8" fillId="0" borderId="24" xfId="0" applyFont="1" applyBorder="1" applyAlignment="1">
      <alignment horizontal="left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right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3" fillId="20" borderId="86" xfId="0" applyFont="1" applyFill="1" applyBorder="1" applyAlignment="1">
      <alignment horizontal="center" vertical="center"/>
    </xf>
    <xf numFmtId="0" fontId="3" fillId="20" borderId="87" xfId="0" applyFont="1" applyFill="1" applyBorder="1" applyAlignment="1">
      <alignment horizontal="center" vertical="center"/>
    </xf>
    <xf numFmtId="4" fontId="11" fillId="20" borderId="68" xfId="0" applyNumberFormat="1" applyFont="1" applyFill="1" applyBorder="1" applyAlignment="1">
      <alignment horizontal="right" vertical="center"/>
    </xf>
    <xf numFmtId="4" fontId="3" fillId="20" borderId="87" xfId="0" applyNumberFormat="1" applyFont="1" applyFill="1" applyBorder="1" applyAlignment="1">
      <alignment vertical="center"/>
    </xf>
    <xf numFmtId="4" fontId="3" fillId="20" borderId="88" xfId="0" applyNumberFormat="1" applyFont="1" applyFill="1" applyBorder="1" applyAlignment="1">
      <alignment vertical="center"/>
    </xf>
    <xf numFmtId="4" fontId="1" fillId="0" borderId="37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16" fontId="1" fillId="0" borderId="15" xfId="0" applyNumberFormat="1" applyFont="1" applyBorder="1" applyAlignment="1">
      <alignment horizontal="left" vertical="center"/>
    </xf>
    <xf numFmtId="0" fontId="17" fillId="0" borderId="45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49" xfId="0" applyFont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11" fillId="36" borderId="6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4" fontId="3" fillId="0" borderId="62" xfId="0" applyNumberFormat="1" applyFont="1" applyFill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4" fontId="0" fillId="0" borderId="61" xfId="0" applyNumberFormat="1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4" fontId="9" fillId="0" borderId="27" xfId="0" applyNumberFormat="1" applyFont="1" applyBorder="1" applyAlignment="1">
      <alignment horizontal="right" vertical="center"/>
    </xf>
    <xf numFmtId="4" fontId="9" fillId="0" borderId="14" xfId="0" applyNumberFormat="1" applyFont="1" applyBorder="1" applyAlignment="1">
      <alignment horizontal="right" vertical="center"/>
    </xf>
    <xf numFmtId="4" fontId="1" fillId="0" borderId="69" xfId="0" applyNumberFormat="1" applyFont="1" applyBorder="1" applyAlignment="1">
      <alignment horizontal="right" vertical="center"/>
    </xf>
    <xf numFmtId="4" fontId="3" fillId="33" borderId="61" xfId="0" applyNumberFormat="1" applyFont="1" applyFill="1" applyBorder="1" applyAlignment="1">
      <alignment horizontal="right" vertical="center"/>
    </xf>
    <xf numFmtId="4" fontId="3" fillId="33" borderId="59" xfId="0" applyNumberFormat="1" applyFont="1" applyFill="1" applyBorder="1" applyAlignment="1">
      <alignment horizontal="right" vertical="center"/>
    </xf>
    <xf numFmtId="0" fontId="1" fillId="0" borderId="20" xfId="0" applyFont="1" applyBorder="1" applyAlignment="1">
      <alignment horizontal="left" vertical="center"/>
    </xf>
    <xf numFmtId="4" fontId="9" fillId="0" borderId="61" xfId="0" applyNumberFormat="1" applyFont="1" applyFill="1" applyBorder="1" applyAlignment="1">
      <alignment horizontal="center" vertical="center"/>
    </xf>
    <xf numFmtId="0" fontId="12" fillId="0" borderId="19" xfId="0" applyFont="1" applyBorder="1" applyAlignment="1">
      <alignment vertical="center" wrapText="1"/>
    </xf>
    <xf numFmtId="0" fontId="12" fillId="0" borderId="77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2" fillId="0" borderId="76" xfId="0" applyFont="1" applyBorder="1" applyAlignment="1">
      <alignment vertical="center" wrapText="1"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57" xfId="0" applyFont="1" applyBorder="1" applyAlignment="1">
      <alignment horizontal="center" vertical="center"/>
    </xf>
    <xf numFmtId="0" fontId="10" fillId="0" borderId="37" xfId="0" applyFont="1" applyBorder="1" applyAlignment="1">
      <alignment horizontal="left" vertical="center" wrapText="1"/>
    </xf>
    <xf numFmtId="0" fontId="1" fillId="0" borderId="89" xfId="0" applyFont="1" applyBorder="1" applyAlignment="1">
      <alignment horizontal="left" vertical="center"/>
    </xf>
    <xf numFmtId="4" fontId="3" fillId="0" borderId="65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16" fontId="1" fillId="0" borderId="26" xfId="0" applyNumberFormat="1" applyFont="1" applyBorder="1" applyAlignment="1">
      <alignment horizontal="left" vertical="center"/>
    </xf>
    <xf numFmtId="4" fontId="3" fillId="20" borderId="72" xfId="0" applyNumberFormat="1" applyFont="1" applyFill="1" applyBorder="1" applyAlignment="1">
      <alignment horizontal="left" vertical="center"/>
    </xf>
    <xf numFmtId="4" fontId="3" fillId="36" borderId="54" xfId="0" applyNumberFormat="1" applyFont="1" applyFill="1" applyBorder="1" applyAlignment="1">
      <alignment horizontal="left" vertical="center" wrapText="1"/>
    </xf>
    <xf numFmtId="4" fontId="3" fillId="8" borderId="54" xfId="0" applyNumberFormat="1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0" fontId="13" fillId="0" borderId="78" xfId="0" applyFont="1" applyFill="1" applyBorder="1" applyAlignment="1">
      <alignment horizontal="center" vertical="center" wrapText="1"/>
    </xf>
    <xf numFmtId="0" fontId="3" fillId="37" borderId="47" xfId="0" applyFont="1" applyFill="1" applyBorder="1" applyAlignment="1">
      <alignment horizontal="center" vertical="center"/>
    </xf>
    <xf numFmtId="0" fontId="3" fillId="37" borderId="75" xfId="0" applyFont="1" applyFill="1" applyBorder="1" applyAlignment="1">
      <alignment horizontal="center" vertical="center"/>
    </xf>
    <xf numFmtId="0" fontId="3" fillId="37" borderId="48" xfId="0" applyFont="1" applyFill="1" applyBorder="1" applyAlignment="1">
      <alignment horizontal="center" vertical="center"/>
    </xf>
    <xf numFmtId="0" fontId="3" fillId="10" borderId="46" xfId="0" applyFont="1" applyFill="1" applyBorder="1" applyAlignment="1">
      <alignment horizontal="left" vertical="center"/>
    </xf>
    <xf numFmtId="0" fontId="3" fillId="10" borderId="58" xfId="0" applyFont="1" applyFill="1" applyBorder="1" applyAlignment="1">
      <alignment horizontal="center" vertical="center"/>
    </xf>
    <xf numFmtId="4" fontId="3" fillId="10" borderId="28" xfId="0" applyNumberFormat="1" applyFont="1" applyFill="1" applyBorder="1" applyAlignment="1">
      <alignment horizontal="left" vertical="center"/>
    </xf>
    <xf numFmtId="0" fontId="3" fillId="10" borderId="38" xfId="0" applyFont="1" applyFill="1" applyBorder="1" applyAlignment="1">
      <alignment horizontal="left" vertical="center" wrapText="1"/>
    </xf>
    <xf numFmtId="0" fontId="3" fillId="10" borderId="28" xfId="0" applyFont="1" applyFill="1" applyBorder="1" applyAlignment="1">
      <alignment horizontal="left" vertical="center" wrapText="1"/>
    </xf>
    <xf numFmtId="4" fontId="3" fillId="10" borderId="62" xfId="0" applyNumberFormat="1" applyFont="1" applyFill="1" applyBorder="1" applyAlignment="1">
      <alignment horizontal="center" vertical="center"/>
    </xf>
    <xf numFmtId="0" fontId="0" fillId="10" borderId="28" xfId="0" applyFill="1" applyBorder="1" applyAlignment="1">
      <alignment horizontal="left" vertical="center"/>
    </xf>
    <xf numFmtId="0" fontId="0" fillId="10" borderId="33" xfId="0" applyFill="1" applyBorder="1" applyAlignment="1">
      <alignment horizontal="left" vertical="center"/>
    </xf>
    <xf numFmtId="0" fontId="1" fillId="0" borderId="89" xfId="0" applyFont="1" applyBorder="1" applyAlignment="1">
      <alignment horizontal="left" vertical="center"/>
    </xf>
    <xf numFmtId="0" fontId="8" fillId="0" borderId="90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2" fillId="38" borderId="0" xfId="0" applyFont="1" applyFill="1" applyBorder="1" applyAlignment="1">
      <alignment horizontal="center" vertical="center"/>
    </xf>
    <xf numFmtId="0" fontId="4" fillId="8" borderId="29" xfId="0" applyFont="1" applyFill="1" applyBorder="1" applyAlignment="1">
      <alignment horizontal="center" vertical="center" wrapText="1"/>
    </xf>
    <xf numFmtId="0" fontId="4" fillId="8" borderId="61" xfId="0" applyFont="1" applyFill="1" applyBorder="1" applyAlignment="1">
      <alignment horizontal="center" vertical="center" wrapText="1"/>
    </xf>
    <xf numFmtId="0" fontId="4" fillId="20" borderId="29" xfId="0" applyFont="1" applyFill="1" applyBorder="1" applyAlignment="1">
      <alignment horizontal="center" vertical="center" wrapText="1"/>
    </xf>
    <xf numFmtId="0" fontId="4" fillId="20" borderId="61" xfId="0" applyFont="1" applyFill="1" applyBorder="1" applyAlignment="1">
      <alignment horizontal="center" vertical="center" wrapText="1"/>
    </xf>
    <xf numFmtId="4" fontId="3" fillId="20" borderId="91" xfId="0" applyNumberFormat="1" applyFont="1" applyFill="1" applyBorder="1" applyAlignment="1">
      <alignment horizontal="center" vertical="center" wrapText="1"/>
    </xf>
    <xf numFmtId="4" fontId="3" fillId="20" borderId="92" xfId="0" applyNumberFormat="1" applyFont="1" applyFill="1" applyBorder="1" applyAlignment="1">
      <alignment horizontal="center" vertical="center" wrapText="1"/>
    </xf>
    <xf numFmtId="4" fontId="3" fillId="20" borderId="93" xfId="0" applyNumberFormat="1" applyFont="1" applyFill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" fontId="1" fillId="0" borderId="15" xfId="0" applyNumberFormat="1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9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3" fillId="34" borderId="95" xfId="0" applyFont="1" applyFill="1" applyBorder="1" applyAlignment="1">
      <alignment horizontal="center" vertical="center"/>
    </xf>
    <xf numFmtId="0" fontId="3" fillId="34" borderId="75" xfId="0" applyFont="1" applyFill="1" applyBorder="1" applyAlignment="1">
      <alignment horizontal="center" vertical="center"/>
    </xf>
    <xf numFmtId="0" fontId="3" fillId="34" borderId="96" xfId="0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97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98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99" xfId="0" applyFont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 vertical="center" wrapText="1"/>
    </xf>
    <xf numFmtId="0" fontId="3" fillId="37" borderId="95" xfId="0" applyFont="1" applyFill="1" applyBorder="1" applyAlignment="1">
      <alignment horizontal="center" vertical="center"/>
    </xf>
    <xf numFmtId="0" fontId="3" fillId="37" borderId="75" xfId="0" applyFont="1" applyFill="1" applyBorder="1" applyAlignment="1">
      <alignment horizontal="center" vertical="center"/>
    </xf>
    <xf numFmtId="0" fontId="3" fillId="37" borderId="96" xfId="0" applyFont="1" applyFill="1" applyBorder="1" applyAlignment="1">
      <alignment horizontal="center" vertic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view="pageLayout" zoomScale="120" zoomScalePageLayoutView="120" workbookViewId="0" topLeftCell="A121">
      <selection activeCell="B125" sqref="B125"/>
    </sheetView>
  </sheetViews>
  <sheetFormatPr defaultColWidth="9.140625" defaultRowHeight="12.75"/>
  <cols>
    <col min="1" max="1" width="7.00390625" style="0" customWidth="1"/>
    <col min="2" max="2" width="10.140625" style="1" customWidth="1"/>
    <col min="3" max="3" width="15.7109375" style="1" customWidth="1"/>
    <col min="4" max="4" width="28.57421875" style="0" customWidth="1"/>
    <col min="5" max="5" width="15.00390625" style="0" customWidth="1"/>
    <col min="6" max="6" width="13.8515625" style="0" customWidth="1"/>
    <col min="7" max="7" width="15.140625" style="0" customWidth="1"/>
    <col min="8" max="8" width="11.57421875" style="0" customWidth="1"/>
    <col min="9" max="9" width="10.28125" style="0" customWidth="1"/>
    <col min="10" max="10" width="8.140625" style="0" customWidth="1"/>
    <col min="11" max="11" width="10.28125" style="0" customWidth="1"/>
  </cols>
  <sheetData>
    <row r="1" spans="1:3" ht="15">
      <c r="A1" s="231" t="s">
        <v>218</v>
      </c>
      <c r="B1" s="231"/>
      <c r="C1" s="231"/>
    </row>
    <row r="2" spans="1:4" ht="15">
      <c r="A2" s="231" t="s">
        <v>219</v>
      </c>
      <c r="B2" s="231"/>
      <c r="C2" s="231"/>
      <c r="D2" s="231"/>
    </row>
    <row r="3" spans="1:4" ht="15">
      <c r="A3" s="231" t="s">
        <v>220</v>
      </c>
      <c r="B3" s="231"/>
      <c r="C3" s="231"/>
      <c r="D3" s="231"/>
    </row>
    <row r="4" spans="1:4" ht="15">
      <c r="A4" s="375"/>
      <c r="B4" s="375"/>
      <c r="C4" s="375"/>
      <c r="D4" s="375"/>
    </row>
    <row r="5" spans="1:5" ht="13.5">
      <c r="A5" s="376"/>
      <c r="B5" s="376"/>
      <c r="C5" s="376"/>
      <c r="D5" s="376"/>
      <c r="E5" s="17"/>
    </row>
    <row r="6" spans="1:5" ht="13.5">
      <c r="A6" s="376"/>
      <c r="B6" s="376"/>
      <c r="C6" s="376"/>
      <c r="D6" s="376"/>
      <c r="E6" s="17"/>
    </row>
    <row r="7" spans="1:5" ht="9.75" customHeight="1">
      <c r="A7" s="377"/>
      <c r="B7" s="377"/>
      <c r="C7" s="377"/>
      <c r="D7" s="377"/>
      <c r="E7" s="2"/>
    </row>
    <row r="8" spans="1:11" ht="41.25" customHeight="1">
      <c r="A8" s="378" t="s">
        <v>267</v>
      </c>
      <c r="B8" s="378"/>
      <c r="C8" s="378"/>
      <c r="D8" s="378"/>
      <c r="E8" s="378"/>
      <c r="F8" s="378"/>
      <c r="G8" s="378"/>
      <c r="H8" s="378"/>
      <c r="I8" s="378"/>
      <c r="J8" s="378"/>
      <c r="K8" s="378"/>
    </row>
    <row r="9" spans="1:11" ht="40.5" customHeight="1" thickBot="1">
      <c r="A9" s="421" t="s">
        <v>251</v>
      </c>
      <c r="B9" s="379"/>
      <c r="C9" s="379"/>
      <c r="D9" s="379"/>
      <c r="E9" s="379"/>
      <c r="F9" s="379"/>
      <c r="G9" s="379"/>
      <c r="H9" s="379"/>
      <c r="I9" s="379"/>
      <c r="J9" s="379"/>
      <c r="K9" s="379"/>
    </row>
    <row r="10" spans="1:11" ht="62.25" customHeight="1" thickBot="1" thickTop="1">
      <c r="A10" s="99" t="s">
        <v>222</v>
      </c>
      <c r="B10" s="266" t="s">
        <v>223</v>
      </c>
      <c r="C10" s="101" t="s">
        <v>252</v>
      </c>
      <c r="D10" s="100" t="s">
        <v>146</v>
      </c>
      <c r="E10" s="101" t="s">
        <v>161</v>
      </c>
      <c r="F10" s="101" t="s">
        <v>145</v>
      </c>
      <c r="G10" s="101" t="s">
        <v>253</v>
      </c>
      <c r="H10" s="101" t="s">
        <v>148</v>
      </c>
      <c r="I10" s="101" t="s">
        <v>147</v>
      </c>
      <c r="J10" s="101" t="s">
        <v>149</v>
      </c>
      <c r="K10" s="102" t="s">
        <v>150</v>
      </c>
    </row>
    <row r="11" spans="1:11" ht="24.75" customHeight="1" thickTop="1">
      <c r="A11" s="267" t="s">
        <v>224</v>
      </c>
      <c r="B11" s="268">
        <v>400</v>
      </c>
      <c r="C11" s="352"/>
      <c r="D11" s="314"/>
      <c r="E11" s="283"/>
      <c r="F11" s="269"/>
      <c r="G11" s="286">
        <f>G12+G118</f>
        <v>275031.18000000005</v>
      </c>
      <c r="H11" s="269"/>
      <c r="I11" s="269"/>
      <c r="J11" s="269"/>
      <c r="K11" s="270"/>
    </row>
    <row r="12" spans="1:11" ht="18" customHeight="1">
      <c r="A12" s="271" t="s">
        <v>225</v>
      </c>
      <c r="B12" s="278" t="s">
        <v>226</v>
      </c>
      <c r="C12" s="353">
        <f>C13+C18</f>
        <v>161567.11</v>
      </c>
      <c r="D12" s="380"/>
      <c r="E12" s="381"/>
      <c r="F12" s="272"/>
      <c r="G12" s="285">
        <f>G13+G18</f>
        <v>161567.11000000002</v>
      </c>
      <c r="H12" s="272"/>
      <c r="I12" s="272"/>
      <c r="J12" s="272"/>
      <c r="K12" s="273"/>
    </row>
    <row r="13" spans="1:11" ht="23.25" customHeight="1">
      <c r="A13" s="274" t="s">
        <v>227</v>
      </c>
      <c r="B13" s="275" t="s">
        <v>254</v>
      </c>
      <c r="C13" s="351">
        <v>2655.79</v>
      </c>
      <c r="D13" s="382" t="s">
        <v>255</v>
      </c>
      <c r="E13" s="383"/>
      <c r="F13" s="276"/>
      <c r="G13" s="284">
        <f>SUM(G14:G17)</f>
        <v>2655.79</v>
      </c>
      <c r="H13" s="276"/>
      <c r="I13" s="276"/>
      <c r="J13" s="276"/>
      <c r="K13" s="277"/>
    </row>
    <row r="14" spans="1:11" ht="23.25" customHeight="1">
      <c r="A14" s="279"/>
      <c r="B14" s="280">
        <v>312</v>
      </c>
      <c r="C14" s="280"/>
      <c r="D14" s="287" t="s">
        <v>256</v>
      </c>
      <c r="E14" s="288"/>
      <c r="F14" s="289"/>
      <c r="G14" s="290">
        <v>132.72</v>
      </c>
      <c r="H14" s="239"/>
      <c r="I14" s="289"/>
      <c r="J14" s="289"/>
      <c r="K14" s="291"/>
    </row>
    <row r="15" spans="1:11" ht="23.25" customHeight="1">
      <c r="A15" s="354"/>
      <c r="B15" s="280">
        <v>322</v>
      </c>
      <c r="C15" s="280"/>
      <c r="D15" s="287" t="s">
        <v>228</v>
      </c>
      <c r="E15" s="288"/>
      <c r="F15" s="289"/>
      <c r="G15" s="290">
        <v>266.78</v>
      </c>
      <c r="H15" s="240"/>
      <c r="I15" s="358"/>
      <c r="J15" s="358"/>
      <c r="K15" s="360"/>
    </row>
    <row r="16" spans="1:11" ht="23.25" customHeight="1">
      <c r="A16" s="354"/>
      <c r="B16" s="355">
        <v>323</v>
      </c>
      <c r="C16" s="355"/>
      <c r="D16" s="356" t="s">
        <v>257</v>
      </c>
      <c r="E16" s="357"/>
      <c r="F16" s="358"/>
      <c r="G16" s="359">
        <v>265.45</v>
      </c>
      <c r="H16" s="240"/>
      <c r="I16" s="358"/>
      <c r="J16" s="358"/>
      <c r="K16" s="360"/>
    </row>
    <row r="17" spans="1:11" ht="23.25" customHeight="1">
      <c r="A17" s="281"/>
      <c r="B17" s="282">
        <v>329</v>
      </c>
      <c r="C17" s="282"/>
      <c r="D17" s="292" t="s">
        <v>258</v>
      </c>
      <c r="E17" s="293"/>
      <c r="F17" s="294"/>
      <c r="G17" s="295">
        <v>1990.84</v>
      </c>
      <c r="H17" s="234"/>
      <c r="I17" s="294"/>
      <c r="J17" s="294"/>
      <c r="K17" s="296"/>
    </row>
    <row r="18" spans="1:11" ht="27" customHeight="1" thickBot="1">
      <c r="A18" s="297" t="s">
        <v>227</v>
      </c>
      <c r="B18" s="298" t="s">
        <v>260</v>
      </c>
      <c r="C18" s="299">
        <f>SUM(C19+C30+C59+C95+C109)</f>
        <v>158911.31999999998</v>
      </c>
      <c r="D18" s="384" t="s">
        <v>259</v>
      </c>
      <c r="E18" s="385"/>
      <c r="F18" s="386"/>
      <c r="G18" s="299">
        <f>SUM(G19+G30+G59+G95+G109)</f>
        <v>158911.32</v>
      </c>
      <c r="H18" s="300"/>
      <c r="I18" s="300"/>
      <c r="J18" s="300"/>
      <c r="K18" s="301"/>
    </row>
    <row r="19" spans="1:11" s="4" customFormat="1" ht="42" customHeight="1">
      <c r="A19" s="18"/>
      <c r="B19" s="163">
        <v>321</v>
      </c>
      <c r="C19" s="87">
        <v>5308.92</v>
      </c>
      <c r="D19" s="89" t="s">
        <v>35</v>
      </c>
      <c r="E19" s="117"/>
      <c r="F19" s="330">
        <f>SUM(F20+F24+F27)</f>
        <v>5308.92</v>
      </c>
      <c r="G19" s="331">
        <f>SUM(G20+G24+G27)</f>
        <v>5308.92</v>
      </c>
      <c r="H19" s="173"/>
      <c r="I19" s="173"/>
      <c r="J19" s="173"/>
      <c r="K19" s="174"/>
    </row>
    <row r="20" spans="1:11" s="4" customFormat="1" ht="30.75" customHeight="1">
      <c r="A20" s="24" t="s">
        <v>0</v>
      </c>
      <c r="B20" s="225">
        <v>3211</v>
      </c>
      <c r="C20" s="25"/>
      <c r="D20" s="103" t="s">
        <v>48</v>
      </c>
      <c r="E20" s="127"/>
      <c r="F20" s="324">
        <f>SUM(F21:F23)</f>
        <v>2035.09</v>
      </c>
      <c r="G20" s="324">
        <f>SUM(G21:G23)</f>
        <v>2035.09</v>
      </c>
      <c r="H20" s="237"/>
      <c r="I20" s="237"/>
      <c r="J20" s="237"/>
      <c r="K20" s="243"/>
    </row>
    <row r="21" spans="1:11" s="3" customFormat="1" ht="31.5" customHeight="1">
      <c r="A21" s="8" t="s">
        <v>49</v>
      </c>
      <c r="B21" s="168">
        <v>32111</v>
      </c>
      <c r="C21" s="26"/>
      <c r="D21" s="79" t="s">
        <v>23</v>
      </c>
      <c r="E21" s="128"/>
      <c r="F21" s="325">
        <v>530.9</v>
      </c>
      <c r="G21" s="325">
        <v>530.9</v>
      </c>
      <c r="H21" s="236"/>
      <c r="I21" s="234"/>
      <c r="J21" s="234"/>
      <c r="K21" s="244"/>
    </row>
    <row r="22" spans="1:11" s="3" customFormat="1" ht="26.25">
      <c r="A22" s="11" t="s">
        <v>50</v>
      </c>
      <c r="B22" s="222">
        <v>32113</v>
      </c>
      <c r="C22" s="21"/>
      <c r="D22" s="104" t="s">
        <v>24</v>
      </c>
      <c r="E22" s="129"/>
      <c r="F22" s="326">
        <v>530.89</v>
      </c>
      <c r="G22" s="326">
        <v>530.89</v>
      </c>
      <c r="H22" s="234"/>
      <c r="I22" s="234"/>
      <c r="J22" s="234"/>
      <c r="K22" s="244"/>
    </row>
    <row r="23" spans="1:11" s="3" customFormat="1" ht="26.25">
      <c r="A23" s="45" t="s">
        <v>54</v>
      </c>
      <c r="B23" s="165">
        <v>32115</v>
      </c>
      <c r="C23" s="48"/>
      <c r="D23" s="124" t="s">
        <v>25</v>
      </c>
      <c r="E23" s="160"/>
      <c r="F23" s="327">
        <v>973.3</v>
      </c>
      <c r="G23" s="327">
        <v>973.3</v>
      </c>
      <c r="H23" s="238"/>
      <c r="I23" s="238"/>
      <c r="J23" s="238"/>
      <c r="K23" s="246"/>
    </row>
    <row r="24" spans="1:11" s="3" customFormat="1" ht="30" customHeight="1">
      <c r="A24" s="27" t="s">
        <v>1</v>
      </c>
      <c r="B24" s="225">
        <v>3213</v>
      </c>
      <c r="C24" s="25"/>
      <c r="D24" s="103" t="s">
        <v>51</v>
      </c>
      <c r="E24" s="130" t="s">
        <v>196</v>
      </c>
      <c r="F24" s="324">
        <f>SUM(F25:F26)</f>
        <v>1946.6000000000001</v>
      </c>
      <c r="G24" s="324">
        <f>SUM(G25:G26)</f>
        <v>1946.6000000000001</v>
      </c>
      <c r="H24" s="239"/>
      <c r="I24" s="239"/>
      <c r="J24" s="239"/>
      <c r="K24" s="245"/>
    </row>
    <row r="25" spans="1:11" s="3" customFormat="1" ht="26.25">
      <c r="A25" s="8" t="s">
        <v>52</v>
      </c>
      <c r="B25" s="168">
        <v>32131</v>
      </c>
      <c r="C25" s="26"/>
      <c r="D25" s="79" t="s">
        <v>53</v>
      </c>
      <c r="E25" s="131"/>
      <c r="F25" s="326">
        <v>1769.64</v>
      </c>
      <c r="G25" s="326">
        <v>1769.64</v>
      </c>
      <c r="H25" s="234"/>
      <c r="I25" s="234"/>
      <c r="J25" s="234"/>
      <c r="K25" s="244"/>
    </row>
    <row r="26" spans="1:11" s="3" customFormat="1" ht="14.25">
      <c r="A26" s="7" t="s">
        <v>55</v>
      </c>
      <c r="B26" s="167">
        <v>32132</v>
      </c>
      <c r="C26" s="23"/>
      <c r="D26" s="105" t="s">
        <v>56</v>
      </c>
      <c r="E26" s="132"/>
      <c r="F26" s="328">
        <v>176.96</v>
      </c>
      <c r="G26" s="328">
        <v>176.96</v>
      </c>
      <c r="H26" s="255"/>
      <c r="I26" s="234"/>
      <c r="J26" s="234"/>
      <c r="K26" s="244"/>
    </row>
    <row r="27" spans="1:11" s="3" customFormat="1" ht="29.25" customHeight="1">
      <c r="A27" s="32" t="s">
        <v>2</v>
      </c>
      <c r="B27" s="226">
        <v>3214</v>
      </c>
      <c r="C27" s="30"/>
      <c r="D27" s="106" t="s">
        <v>160</v>
      </c>
      <c r="E27" s="133"/>
      <c r="F27" s="324">
        <f>SUM(F28:F29)</f>
        <v>1327.23</v>
      </c>
      <c r="G27" s="324">
        <f>SUM(G28:G29)</f>
        <v>1327.23</v>
      </c>
      <c r="H27" s="239"/>
      <c r="I27" s="237"/>
      <c r="J27" s="237"/>
      <c r="K27" s="243"/>
    </row>
    <row r="28" spans="1:11" s="3" customFormat="1" ht="29.25" customHeight="1">
      <c r="A28" s="45" t="s">
        <v>58</v>
      </c>
      <c r="B28" s="165">
        <v>32141</v>
      </c>
      <c r="C28" s="64"/>
      <c r="D28" s="124" t="s">
        <v>57</v>
      </c>
      <c r="E28" s="134"/>
      <c r="F28" s="329">
        <v>1061.78</v>
      </c>
      <c r="G28" s="329">
        <v>1061.78</v>
      </c>
      <c r="H28" s="242"/>
      <c r="I28" s="242"/>
      <c r="J28" s="242"/>
      <c r="K28" s="257"/>
    </row>
    <row r="29" spans="1:11" s="3" customFormat="1" ht="34.5" customHeight="1">
      <c r="A29" s="350" t="s">
        <v>249</v>
      </c>
      <c r="B29" s="165">
        <v>32149</v>
      </c>
      <c r="C29" s="64"/>
      <c r="D29" s="124" t="s">
        <v>250</v>
      </c>
      <c r="E29" s="134"/>
      <c r="F29" s="329">
        <v>265.45</v>
      </c>
      <c r="G29" s="329">
        <v>265.45</v>
      </c>
      <c r="H29" s="238"/>
      <c r="I29" s="238"/>
      <c r="J29" s="238"/>
      <c r="K29" s="246"/>
    </row>
    <row r="30" spans="1:11" s="3" customFormat="1" ht="30" customHeight="1">
      <c r="A30" s="85"/>
      <c r="B30" s="164">
        <v>322</v>
      </c>
      <c r="C30" s="88">
        <v>96887.65</v>
      </c>
      <c r="D30" s="86" t="s">
        <v>36</v>
      </c>
      <c r="E30" s="118"/>
      <c r="F30" s="178">
        <f>SUM(F31+F44+F51+F55+F57)</f>
        <v>80192.12999999999</v>
      </c>
      <c r="G30" s="178">
        <f>SUM(G31+G44+G51+G55+G57)</f>
        <v>96887.65000000001</v>
      </c>
      <c r="H30" s="175"/>
      <c r="I30" s="247"/>
      <c r="J30" s="247"/>
      <c r="K30" s="248"/>
    </row>
    <row r="31" spans="1:11" s="3" customFormat="1" ht="46.5" customHeight="1">
      <c r="A31" s="33" t="s">
        <v>3</v>
      </c>
      <c r="B31" s="172">
        <v>3221</v>
      </c>
      <c r="C31" s="20"/>
      <c r="D31" s="107" t="s">
        <v>59</v>
      </c>
      <c r="E31" s="119"/>
      <c r="F31" s="179">
        <f>SUM(F32+F38)</f>
        <v>16614.5</v>
      </c>
      <c r="G31" s="179">
        <f>SUM(G32+G38)</f>
        <v>20590.63</v>
      </c>
      <c r="H31" s="233" t="s">
        <v>216</v>
      </c>
      <c r="I31" s="233"/>
      <c r="J31" s="233"/>
      <c r="K31" s="249"/>
    </row>
    <row r="32" spans="1:11" s="3" customFormat="1" ht="34.5" customHeight="1">
      <c r="A32" s="35" t="s">
        <v>64</v>
      </c>
      <c r="B32" s="387">
        <v>32211</v>
      </c>
      <c r="C32" s="390"/>
      <c r="D32" s="108" t="s">
        <v>79</v>
      </c>
      <c r="E32" s="135" t="s">
        <v>171</v>
      </c>
      <c r="F32" s="179">
        <f>SUM(F33:F37)</f>
        <v>4534.37</v>
      </c>
      <c r="G32" s="179">
        <f>SUM(G33:G37)</f>
        <v>5490.46</v>
      </c>
      <c r="H32" s="233" t="s">
        <v>216</v>
      </c>
      <c r="I32" s="233"/>
      <c r="J32" s="233"/>
      <c r="K32" s="249"/>
    </row>
    <row r="33" spans="1:11" s="3" customFormat="1" ht="22.5">
      <c r="A33" s="11" t="s">
        <v>68</v>
      </c>
      <c r="B33" s="388"/>
      <c r="C33" s="391"/>
      <c r="D33" s="78" t="s">
        <v>60</v>
      </c>
      <c r="E33" s="136" t="s">
        <v>200</v>
      </c>
      <c r="F33" s="180">
        <v>126.79</v>
      </c>
      <c r="G33" s="180">
        <v>158.5</v>
      </c>
      <c r="H33" s="239" t="s">
        <v>216</v>
      </c>
      <c r="I33" s="239"/>
      <c r="J33" s="239"/>
      <c r="K33" s="245"/>
    </row>
    <row r="34" spans="1:11" s="3" customFormat="1" ht="22.5">
      <c r="A34" s="34" t="s">
        <v>69</v>
      </c>
      <c r="B34" s="388"/>
      <c r="C34" s="391"/>
      <c r="D34" s="79" t="s">
        <v>61</v>
      </c>
      <c r="E34" s="137" t="s">
        <v>197</v>
      </c>
      <c r="F34" s="181">
        <v>800</v>
      </c>
      <c r="G34" s="181">
        <v>1000</v>
      </c>
      <c r="H34" s="234" t="s">
        <v>216</v>
      </c>
      <c r="I34" s="234"/>
      <c r="J34" s="234"/>
      <c r="K34" s="244"/>
    </row>
    <row r="35" spans="1:11" s="3" customFormat="1" ht="22.5">
      <c r="A35" s="11" t="s">
        <v>70</v>
      </c>
      <c r="B35" s="388"/>
      <c r="C35" s="391"/>
      <c r="D35" s="79" t="s">
        <v>62</v>
      </c>
      <c r="E35" s="137" t="s">
        <v>198</v>
      </c>
      <c r="F35" s="181">
        <v>1120</v>
      </c>
      <c r="G35" s="181">
        <v>1400</v>
      </c>
      <c r="H35" s="234" t="s">
        <v>216</v>
      </c>
      <c r="I35" s="234"/>
      <c r="J35" s="234"/>
      <c r="K35" s="244"/>
    </row>
    <row r="36" spans="1:11" s="3" customFormat="1" ht="26.25">
      <c r="A36" s="34" t="s">
        <v>71</v>
      </c>
      <c r="B36" s="388"/>
      <c r="C36" s="391"/>
      <c r="D36" s="125" t="s">
        <v>63</v>
      </c>
      <c r="E36" s="315" t="s">
        <v>199</v>
      </c>
      <c r="F36" s="181">
        <v>1600</v>
      </c>
      <c r="G36" s="181">
        <v>2000</v>
      </c>
      <c r="H36" s="236" t="s">
        <v>216</v>
      </c>
      <c r="I36" s="236"/>
      <c r="J36" s="236"/>
      <c r="K36" s="251"/>
    </row>
    <row r="37" spans="1:11" s="3" customFormat="1" ht="39">
      <c r="A37" s="8" t="s">
        <v>65</v>
      </c>
      <c r="B37" s="319">
        <v>32212</v>
      </c>
      <c r="C37" s="320"/>
      <c r="D37" s="321" t="s">
        <v>217</v>
      </c>
      <c r="E37" s="322" t="s">
        <v>172</v>
      </c>
      <c r="F37" s="323">
        <v>887.58</v>
      </c>
      <c r="G37" s="323">
        <v>931.96</v>
      </c>
      <c r="H37" s="233" t="s">
        <v>216</v>
      </c>
      <c r="I37" s="233"/>
      <c r="J37" s="233"/>
      <c r="K37" s="249"/>
    </row>
    <row r="38" spans="1:11" s="3" customFormat="1" ht="26.25">
      <c r="A38" s="8" t="s">
        <v>66</v>
      </c>
      <c r="B38" s="388">
        <v>32214</v>
      </c>
      <c r="C38" s="392"/>
      <c r="D38" s="316" t="s">
        <v>26</v>
      </c>
      <c r="E38" s="317" t="s">
        <v>173</v>
      </c>
      <c r="F38" s="318">
        <f>SUM(F39:F43)</f>
        <v>12080.130000000001</v>
      </c>
      <c r="G38" s="318">
        <f>SUM(G39:G43)</f>
        <v>15100.17</v>
      </c>
      <c r="H38" s="255" t="s">
        <v>216</v>
      </c>
      <c r="I38" s="255"/>
      <c r="J38" s="255"/>
      <c r="K38" s="256"/>
    </row>
    <row r="39" spans="1:11" s="3" customFormat="1" ht="44.25" customHeight="1">
      <c r="A39" s="8" t="s">
        <v>72</v>
      </c>
      <c r="B39" s="388"/>
      <c r="C39" s="393"/>
      <c r="D39" s="104" t="s">
        <v>73</v>
      </c>
      <c r="E39" s="138" t="s">
        <v>201</v>
      </c>
      <c r="F39" s="183">
        <v>2880</v>
      </c>
      <c r="G39" s="183">
        <v>3600</v>
      </c>
      <c r="H39" s="239" t="s">
        <v>216</v>
      </c>
      <c r="I39" s="239"/>
      <c r="J39" s="239"/>
      <c r="K39" s="245"/>
    </row>
    <row r="40" spans="1:11" s="3" customFormat="1" ht="22.5">
      <c r="A40" s="8" t="s">
        <v>74</v>
      </c>
      <c r="B40" s="388"/>
      <c r="C40" s="393"/>
      <c r="D40" s="79" t="s">
        <v>75</v>
      </c>
      <c r="E40" s="137" t="s">
        <v>202</v>
      </c>
      <c r="F40" s="184">
        <v>2880</v>
      </c>
      <c r="G40" s="184">
        <v>3600</v>
      </c>
      <c r="H40" s="234" t="s">
        <v>216</v>
      </c>
      <c r="I40" s="234"/>
      <c r="J40" s="234"/>
      <c r="K40" s="244"/>
    </row>
    <row r="41" spans="1:11" s="3" customFormat="1" ht="22.5">
      <c r="A41" s="8" t="s">
        <v>76</v>
      </c>
      <c r="B41" s="389"/>
      <c r="C41" s="394"/>
      <c r="D41" s="79" t="s">
        <v>77</v>
      </c>
      <c r="E41" s="137" t="s">
        <v>203</v>
      </c>
      <c r="F41" s="184">
        <v>800</v>
      </c>
      <c r="G41" s="184">
        <v>1000</v>
      </c>
      <c r="H41" s="234" t="s">
        <v>216</v>
      </c>
      <c r="I41" s="234"/>
      <c r="J41" s="234"/>
      <c r="K41" s="244"/>
    </row>
    <row r="42" spans="1:11" s="3" customFormat="1" ht="52.5">
      <c r="A42" s="12" t="s">
        <v>67</v>
      </c>
      <c r="B42" s="170">
        <v>32216</v>
      </c>
      <c r="C42" s="13"/>
      <c r="D42" s="109" t="s">
        <v>235</v>
      </c>
      <c r="E42" s="139" t="s">
        <v>174</v>
      </c>
      <c r="F42" s="184">
        <v>2477</v>
      </c>
      <c r="G42" s="184">
        <v>3096.25</v>
      </c>
      <c r="H42" s="236" t="s">
        <v>216</v>
      </c>
      <c r="I42" s="236"/>
      <c r="J42" s="236"/>
      <c r="K42" s="251"/>
    </row>
    <row r="43" spans="1:11" s="3" customFormat="1" ht="26.25">
      <c r="A43" s="332" t="s">
        <v>78</v>
      </c>
      <c r="B43" s="319">
        <v>32219</v>
      </c>
      <c r="C43" s="320"/>
      <c r="D43" s="321" t="s">
        <v>41</v>
      </c>
      <c r="E43" s="119" t="s">
        <v>171</v>
      </c>
      <c r="F43" s="333">
        <v>3043.13</v>
      </c>
      <c r="G43" s="333">
        <v>3803.92</v>
      </c>
      <c r="H43" s="233" t="s">
        <v>216</v>
      </c>
      <c r="I43" s="233"/>
      <c r="J43" s="233"/>
      <c r="K43" s="249"/>
    </row>
    <row r="44" spans="1:11" s="3" customFormat="1" ht="33.75" customHeight="1">
      <c r="A44" s="33" t="s">
        <v>4</v>
      </c>
      <c r="B44" s="172">
        <v>3223</v>
      </c>
      <c r="C44" s="20"/>
      <c r="D44" s="107" t="s">
        <v>80</v>
      </c>
      <c r="E44" s="119"/>
      <c r="F44" s="179">
        <f>SUM(F45:F50)</f>
        <v>54718.21</v>
      </c>
      <c r="G44" s="179">
        <f>SUM(G45:G50)</f>
        <v>65222.75</v>
      </c>
      <c r="H44" s="233" t="s">
        <v>216</v>
      </c>
      <c r="I44" s="233"/>
      <c r="J44" s="233"/>
      <c r="K44" s="249"/>
    </row>
    <row r="45" spans="1:11" s="3" customFormat="1" ht="23.25" customHeight="1">
      <c r="A45" s="312" t="s">
        <v>81</v>
      </c>
      <c r="B45" s="313">
        <v>32231</v>
      </c>
      <c r="C45" s="97"/>
      <c r="D45" s="110" t="s">
        <v>236</v>
      </c>
      <c r="E45" s="135" t="s">
        <v>178</v>
      </c>
      <c r="F45" s="185">
        <v>26500</v>
      </c>
      <c r="G45" s="185">
        <v>29950</v>
      </c>
      <c r="H45" s="234" t="s">
        <v>216</v>
      </c>
      <c r="I45" s="237"/>
      <c r="J45" s="237"/>
      <c r="K45" s="243"/>
    </row>
    <row r="46" spans="1:11" s="3" customFormat="1" ht="19.5" customHeight="1">
      <c r="A46" s="98" t="s">
        <v>82</v>
      </c>
      <c r="B46" s="222">
        <v>32233</v>
      </c>
      <c r="C46" s="6"/>
      <c r="D46" s="104" t="s">
        <v>27</v>
      </c>
      <c r="E46" s="140" t="s">
        <v>204</v>
      </c>
      <c r="F46" s="187">
        <v>0</v>
      </c>
      <c r="G46" s="265">
        <v>0</v>
      </c>
      <c r="H46" s="234" t="s">
        <v>216</v>
      </c>
      <c r="I46" s="240"/>
      <c r="J46" s="240"/>
      <c r="K46" s="250"/>
    </row>
    <row r="47" spans="1:11" s="3" customFormat="1" ht="22.5">
      <c r="A47" s="8" t="s">
        <v>151</v>
      </c>
      <c r="B47" s="168">
        <v>32234</v>
      </c>
      <c r="C47" s="5"/>
      <c r="D47" s="79" t="s">
        <v>40</v>
      </c>
      <c r="E47" s="141" t="s">
        <v>175</v>
      </c>
      <c r="F47" s="188">
        <v>0</v>
      </c>
      <c r="G47" s="188">
        <v>0</v>
      </c>
      <c r="H47" s="234" t="s">
        <v>216</v>
      </c>
      <c r="I47" s="234"/>
      <c r="J47" s="234"/>
      <c r="K47" s="244"/>
    </row>
    <row r="48" spans="1:11" s="3" customFormat="1" ht="40.5" customHeight="1">
      <c r="A48" s="8" t="s">
        <v>152</v>
      </c>
      <c r="B48" s="404">
        <v>32239</v>
      </c>
      <c r="C48" s="13"/>
      <c r="D48" s="79" t="s">
        <v>153</v>
      </c>
      <c r="E48" s="141" t="s">
        <v>177</v>
      </c>
      <c r="F48" s="188">
        <v>23920</v>
      </c>
      <c r="G48" s="188">
        <v>29900</v>
      </c>
      <c r="H48" s="234" t="s">
        <v>154</v>
      </c>
      <c r="I48" s="401" t="s">
        <v>155</v>
      </c>
      <c r="J48" s="402"/>
      <c r="K48" s="403"/>
    </row>
    <row r="49" spans="1:11" s="3" customFormat="1" ht="22.5">
      <c r="A49" s="62" t="s">
        <v>157</v>
      </c>
      <c r="B49" s="388"/>
      <c r="C49" s="66"/>
      <c r="D49" s="79" t="s">
        <v>28</v>
      </c>
      <c r="E49" s="142" t="s">
        <v>176</v>
      </c>
      <c r="F49" s="188">
        <v>2298.21</v>
      </c>
      <c r="G49" s="188">
        <v>2872.75</v>
      </c>
      <c r="H49" s="234" t="s">
        <v>216</v>
      </c>
      <c r="I49" s="234"/>
      <c r="J49" s="234"/>
      <c r="K49" s="244"/>
    </row>
    <row r="50" spans="1:11" s="3" customFormat="1" ht="28.5" customHeight="1">
      <c r="A50" s="10" t="s">
        <v>156</v>
      </c>
      <c r="B50" s="405"/>
      <c r="C50" s="66"/>
      <c r="D50" s="125" t="s">
        <v>22</v>
      </c>
      <c r="E50" s="142" t="s">
        <v>176</v>
      </c>
      <c r="F50" s="189">
        <v>2000</v>
      </c>
      <c r="G50" s="189">
        <v>2500</v>
      </c>
      <c r="H50" s="238" t="s">
        <v>216</v>
      </c>
      <c r="I50" s="238"/>
      <c r="J50" s="238"/>
      <c r="K50" s="246"/>
    </row>
    <row r="51" spans="1:11" s="3" customFormat="1" ht="46.5" customHeight="1">
      <c r="A51" s="36" t="s">
        <v>5</v>
      </c>
      <c r="B51" s="227">
        <v>3224</v>
      </c>
      <c r="C51" s="37"/>
      <c r="D51" s="80" t="s">
        <v>158</v>
      </c>
      <c r="E51" s="143" t="s">
        <v>179</v>
      </c>
      <c r="F51" s="179">
        <f>SUM(F52:F54)</f>
        <v>5559.42</v>
      </c>
      <c r="G51" s="179">
        <f>SUM(G52:G54)</f>
        <v>6949.27</v>
      </c>
      <c r="H51" s="233" t="s">
        <v>216</v>
      </c>
      <c r="I51" s="233"/>
      <c r="J51" s="233"/>
      <c r="K51" s="249"/>
    </row>
    <row r="52" spans="1:11" s="3" customFormat="1" ht="49.5" customHeight="1">
      <c r="A52" s="11" t="s">
        <v>83</v>
      </c>
      <c r="B52" s="223">
        <v>32241</v>
      </c>
      <c r="C52" s="66"/>
      <c r="D52" s="104" t="s">
        <v>29</v>
      </c>
      <c r="E52" s="144" t="s">
        <v>180</v>
      </c>
      <c r="F52" s="190">
        <v>1600</v>
      </c>
      <c r="G52" s="190">
        <v>2000</v>
      </c>
      <c r="H52" s="239" t="s">
        <v>216</v>
      </c>
      <c r="I52" s="334"/>
      <c r="J52" s="334"/>
      <c r="K52" s="335"/>
    </row>
    <row r="53" spans="1:11" s="3" customFormat="1" ht="36" customHeight="1">
      <c r="A53" s="341" t="s">
        <v>84</v>
      </c>
      <c r="B53" s="223">
        <v>32242</v>
      </c>
      <c r="C53" s="66"/>
      <c r="D53" s="105" t="s">
        <v>42</v>
      </c>
      <c r="E53" s="342" t="s">
        <v>181</v>
      </c>
      <c r="F53" s="190">
        <v>3120</v>
      </c>
      <c r="G53" s="190">
        <v>3900</v>
      </c>
      <c r="H53" s="234" t="s">
        <v>216</v>
      </c>
      <c r="I53" s="234"/>
      <c r="J53" s="234"/>
      <c r="K53" s="244"/>
    </row>
    <row r="54" spans="1:11" s="3" customFormat="1" ht="45.75" customHeight="1">
      <c r="A54" s="12" t="s">
        <v>84</v>
      </c>
      <c r="B54" s="170">
        <v>32244</v>
      </c>
      <c r="C54" s="13"/>
      <c r="D54" s="125" t="s">
        <v>238</v>
      </c>
      <c r="E54" s="145"/>
      <c r="F54" s="191">
        <v>839.42</v>
      </c>
      <c r="G54" s="191">
        <v>1049.27</v>
      </c>
      <c r="H54" s="238" t="s">
        <v>216</v>
      </c>
      <c r="I54" s="336"/>
      <c r="J54" s="336"/>
      <c r="K54" s="337"/>
    </row>
    <row r="55" spans="1:11" s="3" customFormat="1" ht="22.5">
      <c r="A55" s="49" t="s">
        <v>6</v>
      </c>
      <c r="B55" s="228">
        <v>3225</v>
      </c>
      <c r="C55" s="50"/>
      <c r="D55" s="121" t="s">
        <v>30</v>
      </c>
      <c r="E55" s="146" t="s">
        <v>182</v>
      </c>
      <c r="F55" s="192">
        <f>F56</f>
        <v>1800</v>
      </c>
      <c r="G55" s="192">
        <f>G56</f>
        <v>2250</v>
      </c>
      <c r="H55" s="239" t="s">
        <v>216</v>
      </c>
      <c r="I55" s="237"/>
      <c r="J55" s="237"/>
      <c r="K55" s="243"/>
    </row>
    <row r="56" spans="1:11" s="3" customFormat="1" ht="31.5" customHeight="1">
      <c r="A56" s="45" t="s">
        <v>124</v>
      </c>
      <c r="B56" s="165">
        <v>32251</v>
      </c>
      <c r="C56" s="46"/>
      <c r="D56" s="124" t="s">
        <v>30</v>
      </c>
      <c r="E56" s="147"/>
      <c r="F56" s="190">
        <v>1800</v>
      </c>
      <c r="G56" s="190">
        <v>2250</v>
      </c>
      <c r="H56" s="234" t="s">
        <v>216</v>
      </c>
      <c r="I56" s="411"/>
      <c r="J56" s="412"/>
      <c r="K56" s="413"/>
    </row>
    <row r="57" spans="1:11" s="3" customFormat="1" ht="27">
      <c r="A57" s="49" t="s">
        <v>7</v>
      </c>
      <c r="B57" s="228">
        <v>3227</v>
      </c>
      <c r="C57" s="50"/>
      <c r="D57" s="121" t="s">
        <v>85</v>
      </c>
      <c r="E57" s="146"/>
      <c r="F57" s="192">
        <f>F58</f>
        <v>1500</v>
      </c>
      <c r="G57" s="192">
        <f>G58</f>
        <v>1875</v>
      </c>
      <c r="H57" s="234" t="s">
        <v>216</v>
      </c>
      <c r="I57" s="237"/>
      <c r="J57" s="237"/>
      <c r="K57" s="243"/>
    </row>
    <row r="58" spans="1:11" s="3" customFormat="1" ht="32.25" customHeight="1">
      <c r="A58" s="12" t="s">
        <v>86</v>
      </c>
      <c r="B58" s="170">
        <v>32271</v>
      </c>
      <c r="C58" s="13"/>
      <c r="D58" s="125" t="s">
        <v>31</v>
      </c>
      <c r="E58" s="148" t="s">
        <v>183</v>
      </c>
      <c r="F58" s="189">
        <v>1500</v>
      </c>
      <c r="G58" s="189">
        <v>1875</v>
      </c>
      <c r="H58" s="238" t="s">
        <v>216</v>
      </c>
      <c r="I58" s="236"/>
      <c r="J58" s="236"/>
      <c r="K58" s="251"/>
    </row>
    <row r="59" spans="1:11" s="3" customFormat="1" ht="30.75" customHeight="1">
      <c r="A59" s="65"/>
      <c r="B59" s="166">
        <v>323</v>
      </c>
      <c r="C59" s="90">
        <v>51671.29</v>
      </c>
      <c r="D59" s="122" t="s">
        <v>37</v>
      </c>
      <c r="E59" s="120"/>
      <c r="F59" s="193">
        <f>SUM(F60+F64+F72+F78+F81+F89+F92)</f>
        <v>45189.03</v>
      </c>
      <c r="G59" s="193">
        <f>SUM(G60+G64+G72+G78+G81+G89+G92)</f>
        <v>51671.29</v>
      </c>
      <c r="H59" s="235"/>
      <c r="I59" s="252"/>
      <c r="J59" s="241"/>
      <c r="K59" s="253"/>
    </row>
    <row r="60" spans="1:11" s="3" customFormat="1" ht="14.25">
      <c r="A60" s="39" t="s">
        <v>8</v>
      </c>
      <c r="B60" s="172">
        <v>3231</v>
      </c>
      <c r="C60" s="20"/>
      <c r="D60" s="123" t="s">
        <v>261</v>
      </c>
      <c r="E60" s="149"/>
      <c r="F60" s="194">
        <f>SUM(F61:F63)</f>
        <v>2100</v>
      </c>
      <c r="G60" s="194">
        <f>SUM(G61:G63)</f>
        <v>2625</v>
      </c>
      <c r="H60" s="239"/>
      <c r="I60" s="254"/>
      <c r="J60" s="233"/>
      <c r="K60" s="249"/>
    </row>
    <row r="61" spans="1:11" s="3" customFormat="1" ht="26.25">
      <c r="A61" s="11" t="s">
        <v>88</v>
      </c>
      <c r="B61" s="387">
        <v>32311</v>
      </c>
      <c r="C61" s="66"/>
      <c r="D61" s="104" t="s">
        <v>87</v>
      </c>
      <c r="E61" s="150" t="s">
        <v>184</v>
      </c>
      <c r="F61" s="187">
        <v>1600</v>
      </c>
      <c r="G61" s="187">
        <v>2000</v>
      </c>
      <c r="H61" s="234"/>
      <c r="I61" s="234"/>
      <c r="J61" s="239"/>
      <c r="K61" s="245"/>
    </row>
    <row r="62" spans="1:11" s="3" customFormat="1" ht="23.25" customHeight="1">
      <c r="A62" s="11" t="s">
        <v>89</v>
      </c>
      <c r="B62" s="389"/>
      <c r="C62" s="6"/>
      <c r="D62" s="104" t="s">
        <v>90</v>
      </c>
      <c r="E62" s="150"/>
      <c r="F62" s="187">
        <v>300</v>
      </c>
      <c r="G62" s="187">
        <v>375</v>
      </c>
      <c r="H62" s="234"/>
      <c r="I62" s="234"/>
      <c r="J62" s="234"/>
      <c r="K62" s="244"/>
    </row>
    <row r="63" spans="1:11" s="3" customFormat="1" ht="22.5" customHeight="1">
      <c r="A63" s="12" t="s">
        <v>91</v>
      </c>
      <c r="B63" s="170">
        <v>32313</v>
      </c>
      <c r="C63" s="13"/>
      <c r="D63" s="125" t="s">
        <v>32</v>
      </c>
      <c r="E63" s="148"/>
      <c r="F63" s="189">
        <v>200</v>
      </c>
      <c r="G63" s="189">
        <v>250</v>
      </c>
      <c r="H63" s="238"/>
      <c r="I63" s="234"/>
      <c r="J63" s="234"/>
      <c r="K63" s="244"/>
    </row>
    <row r="64" spans="1:11" s="3" customFormat="1" ht="40.5" customHeight="1">
      <c r="A64" s="36" t="s">
        <v>9</v>
      </c>
      <c r="B64" s="227">
        <v>3232</v>
      </c>
      <c r="C64" s="37"/>
      <c r="D64" s="80" t="s">
        <v>92</v>
      </c>
      <c r="E64" s="143"/>
      <c r="F64" s="194">
        <f>SUM(F65+F66)</f>
        <v>6539.030000000001</v>
      </c>
      <c r="G64" s="194">
        <f>SUM(G65+G66)</f>
        <v>8173.79</v>
      </c>
      <c r="H64" s="233" t="s">
        <v>216</v>
      </c>
      <c r="I64" s="233"/>
      <c r="J64" s="233"/>
      <c r="K64" s="249"/>
    </row>
    <row r="65" spans="1:11" s="3" customFormat="1" ht="52.5" customHeight="1">
      <c r="A65" s="28" t="s">
        <v>93</v>
      </c>
      <c r="B65" s="307">
        <v>32321</v>
      </c>
      <c r="C65" s="16"/>
      <c r="D65" s="104" t="s">
        <v>43</v>
      </c>
      <c r="E65" s="140"/>
      <c r="F65" s="195">
        <v>2879.03</v>
      </c>
      <c r="G65" s="195">
        <v>3598.79</v>
      </c>
      <c r="H65" s="239" t="s">
        <v>216</v>
      </c>
      <c r="I65" s="334"/>
      <c r="J65" s="334"/>
      <c r="K65" s="335"/>
    </row>
    <row r="66" spans="1:11" s="3" customFormat="1" ht="50.25" customHeight="1">
      <c r="A66" s="8" t="s">
        <v>94</v>
      </c>
      <c r="B66" s="414">
        <v>32322</v>
      </c>
      <c r="C66" s="16"/>
      <c r="D66" s="258" t="s">
        <v>209</v>
      </c>
      <c r="E66" s="259"/>
      <c r="F66" s="260">
        <f>SUM(F67:F71)</f>
        <v>3660</v>
      </c>
      <c r="G66" s="260">
        <f>SUM(G67:G71)</f>
        <v>4575</v>
      </c>
      <c r="H66" s="241"/>
      <c r="I66" s="261"/>
      <c r="J66" s="261"/>
      <c r="K66" s="262"/>
    </row>
    <row r="67" spans="1:11" s="3" customFormat="1" ht="33" customHeight="1">
      <c r="A67" s="76" t="s">
        <v>95</v>
      </c>
      <c r="B67" s="414"/>
      <c r="C67" s="67"/>
      <c r="D67" s="104" t="s">
        <v>162</v>
      </c>
      <c r="E67" s="151" t="s">
        <v>205</v>
      </c>
      <c r="F67" s="196">
        <v>1200</v>
      </c>
      <c r="G67" s="196">
        <v>1500</v>
      </c>
      <c r="H67" s="239" t="s">
        <v>216</v>
      </c>
      <c r="I67" s="239"/>
      <c r="J67" s="239"/>
      <c r="K67" s="245"/>
    </row>
    <row r="68" spans="1:11" s="3" customFormat="1" ht="30.75" customHeight="1">
      <c r="A68" s="76" t="s">
        <v>96</v>
      </c>
      <c r="B68" s="414"/>
      <c r="C68" s="68"/>
      <c r="D68" s="79" t="s">
        <v>97</v>
      </c>
      <c r="E68" s="91" t="s">
        <v>206</v>
      </c>
      <c r="F68" s="197">
        <v>100</v>
      </c>
      <c r="G68" s="196">
        <v>125</v>
      </c>
      <c r="H68" s="234" t="s">
        <v>216</v>
      </c>
      <c r="I68" s="234"/>
      <c r="J68" s="234"/>
      <c r="K68" s="244"/>
    </row>
    <row r="69" spans="1:11" s="3" customFormat="1" ht="30" customHeight="1">
      <c r="A69" s="76" t="s">
        <v>100</v>
      </c>
      <c r="B69" s="414"/>
      <c r="C69" s="68"/>
      <c r="D69" s="79" t="s">
        <v>98</v>
      </c>
      <c r="E69" s="141" t="s">
        <v>207</v>
      </c>
      <c r="F69" s="197">
        <v>760</v>
      </c>
      <c r="G69" s="196">
        <v>950</v>
      </c>
      <c r="H69" s="234" t="s">
        <v>216</v>
      </c>
      <c r="I69" s="234"/>
      <c r="J69" s="234"/>
      <c r="K69" s="244"/>
    </row>
    <row r="70" spans="1:11" s="3" customFormat="1" ht="22.5">
      <c r="A70" s="63" t="s">
        <v>101</v>
      </c>
      <c r="B70" s="404"/>
      <c r="C70" s="69"/>
      <c r="D70" s="125" t="s">
        <v>99</v>
      </c>
      <c r="E70" s="145" t="s">
        <v>208</v>
      </c>
      <c r="F70" s="182">
        <v>1500</v>
      </c>
      <c r="G70" s="198">
        <v>1875</v>
      </c>
      <c r="H70" s="234" t="s">
        <v>216</v>
      </c>
      <c r="I70" s="234"/>
      <c r="J70" s="234"/>
      <c r="K70" s="251"/>
    </row>
    <row r="71" spans="1:11" s="3" customFormat="1" ht="26.25">
      <c r="A71" s="92" t="s">
        <v>163</v>
      </c>
      <c r="B71" s="165">
        <v>32329</v>
      </c>
      <c r="C71" s="42"/>
      <c r="D71" s="124" t="s">
        <v>164</v>
      </c>
      <c r="E71" s="152"/>
      <c r="F71" s="199">
        <v>100</v>
      </c>
      <c r="G71" s="199">
        <v>125</v>
      </c>
      <c r="H71" s="238" t="s">
        <v>216</v>
      </c>
      <c r="I71" s="238"/>
      <c r="J71" s="238"/>
      <c r="K71" s="246"/>
    </row>
    <row r="72" spans="1:11" s="3" customFormat="1" ht="35.25" customHeight="1">
      <c r="A72" s="36" t="s">
        <v>10</v>
      </c>
      <c r="B72" s="227">
        <v>3234</v>
      </c>
      <c r="C72" s="37"/>
      <c r="D72" s="80" t="s">
        <v>102</v>
      </c>
      <c r="E72" s="143"/>
      <c r="F72" s="194">
        <f>SUM(F73:F77)</f>
        <v>10400</v>
      </c>
      <c r="G72" s="194">
        <f>SUM(G73:G77)</f>
        <v>13000</v>
      </c>
      <c r="H72" s="233" t="s">
        <v>216</v>
      </c>
      <c r="I72" s="233"/>
      <c r="J72" s="233"/>
      <c r="K72" s="249"/>
    </row>
    <row r="73" spans="1:11" s="3" customFormat="1" ht="18" customHeight="1">
      <c r="A73" s="43" t="s">
        <v>103</v>
      </c>
      <c r="B73" s="167">
        <v>32341</v>
      </c>
      <c r="C73" s="15"/>
      <c r="D73" s="105" t="s">
        <v>165</v>
      </c>
      <c r="E73" s="144" t="s">
        <v>185</v>
      </c>
      <c r="F73" s="185">
        <v>4400</v>
      </c>
      <c r="G73" s="185">
        <v>5500</v>
      </c>
      <c r="H73" s="415" t="s">
        <v>230</v>
      </c>
      <c r="I73" s="416"/>
      <c r="J73" s="416"/>
      <c r="K73" s="417"/>
    </row>
    <row r="74" spans="1:11" s="3" customFormat="1" ht="24.75" customHeight="1">
      <c r="A74" s="95" t="s">
        <v>104</v>
      </c>
      <c r="B74" s="168">
        <v>32342</v>
      </c>
      <c r="C74" s="14"/>
      <c r="D74" s="79" t="s">
        <v>166</v>
      </c>
      <c r="E74" s="141" t="s">
        <v>186</v>
      </c>
      <c r="F74" s="186">
        <v>3600</v>
      </c>
      <c r="G74" s="186">
        <v>4500</v>
      </c>
      <c r="H74" s="418"/>
      <c r="I74" s="419"/>
      <c r="J74" s="419"/>
      <c r="K74" s="420"/>
    </row>
    <row r="75" spans="1:11" s="3" customFormat="1" ht="22.5">
      <c r="A75" s="8" t="s">
        <v>105</v>
      </c>
      <c r="B75" s="168">
        <v>32343</v>
      </c>
      <c r="C75" s="14"/>
      <c r="D75" s="79" t="s">
        <v>33</v>
      </c>
      <c r="E75" s="142" t="s">
        <v>187</v>
      </c>
      <c r="F75" s="177">
        <v>680</v>
      </c>
      <c r="G75" s="177">
        <v>850</v>
      </c>
      <c r="H75" s="234" t="s">
        <v>216</v>
      </c>
      <c r="I75" s="234"/>
      <c r="J75" s="234"/>
      <c r="K75" s="244"/>
    </row>
    <row r="76" spans="1:11" s="3" customFormat="1" ht="26.25">
      <c r="A76" s="8" t="s">
        <v>167</v>
      </c>
      <c r="B76" s="168">
        <v>32344</v>
      </c>
      <c r="C76" s="5"/>
      <c r="D76" s="79" t="s">
        <v>44</v>
      </c>
      <c r="E76" s="141" t="s">
        <v>188</v>
      </c>
      <c r="F76" s="200">
        <v>620</v>
      </c>
      <c r="G76" s="186">
        <v>775</v>
      </c>
      <c r="H76" s="234" t="s">
        <v>216</v>
      </c>
      <c r="I76" s="234"/>
      <c r="J76" s="234"/>
      <c r="K76" s="244"/>
    </row>
    <row r="77" spans="1:11" s="3" customFormat="1" ht="22.5">
      <c r="A77" s="12" t="s">
        <v>168</v>
      </c>
      <c r="B77" s="170">
        <v>32349</v>
      </c>
      <c r="C77" s="13"/>
      <c r="D77" s="126" t="s">
        <v>239</v>
      </c>
      <c r="E77" s="148" t="s">
        <v>189</v>
      </c>
      <c r="F77" s="191">
        <v>1100</v>
      </c>
      <c r="G77" s="191">
        <v>1375</v>
      </c>
      <c r="H77" s="238" t="s">
        <v>216</v>
      </c>
      <c r="I77" s="238"/>
      <c r="J77" s="238"/>
      <c r="K77" s="246"/>
    </row>
    <row r="78" spans="1:11" s="3" customFormat="1" ht="22.5">
      <c r="A78" s="36" t="s">
        <v>11</v>
      </c>
      <c r="B78" s="227">
        <v>3236</v>
      </c>
      <c r="C78" s="37"/>
      <c r="D78" s="80" t="s">
        <v>106</v>
      </c>
      <c r="E78" s="143" t="s">
        <v>210</v>
      </c>
      <c r="F78" s="194">
        <f>SUM(F79:F80)</f>
        <v>2610</v>
      </c>
      <c r="G78" s="194">
        <f>SUM(G79:G80)</f>
        <v>3262.5</v>
      </c>
      <c r="H78" s="233" t="s">
        <v>216</v>
      </c>
      <c r="I78" s="233"/>
      <c r="J78" s="233"/>
      <c r="K78" s="249"/>
    </row>
    <row r="79" spans="1:11" s="3" customFormat="1" ht="28.5" customHeight="1">
      <c r="A79" s="43" t="s">
        <v>108</v>
      </c>
      <c r="B79" s="167">
        <v>32361</v>
      </c>
      <c r="C79" s="16"/>
      <c r="D79" s="105" t="s">
        <v>107</v>
      </c>
      <c r="E79" s="144"/>
      <c r="F79" s="185">
        <v>2450</v>
      </c>
      <c r="G79" s="185">
        <v>3062.5</v>
      </c>
      <c r="H79" s="237" t="s">
        <v>216</v>
      </c>
      <c r="I79" s="237"/>
      <c r="J79" s="237"/>
      <c r="K79" s="243"/>
    </row>
    <row r="80" spans="1:11" s="3" customFormat="1" ht="26.25">
      <c r="A80" s="41" t="s">
        <v>109</v>
      </c>
      <c r="B80" s="165">
        <v>32363</v>
      </c>
      <c r="C80" s="42"/>
      <c r="D80" s="124" t="s">
        <v>110</v>
      </c>
      <c r="E80" s="134"/>
      <c r="F80" s="201">
        <v>160</v>
      </c>
      <c r="G80" s="202">
        <v>200</v>
      </c>
      <c r="H80" s="238" t="s">
        <v>216</v>
      </c>
      <c r="I80" s="238"/>
      <c r="J80" s="238"/>
      <c r="K80" s="246"/>
    </row>
    <row r="81" spans="1:11" s="3" customFormat="1" ht="27">
      <c r="A81" s="36" t="s">
        <v>12</v>
      </c>
      <c r="B81" s="227">
        <v>3237</v>
      </c>
      <c r="C81" s="37"/>
      <c r="D81" s="80" t="s">
        <v>111</v>
      </c>
      <c r="E81" s="143" t="s">
        <v>190</v>
      </c>
      <c r="F81" s="194">
        <f>SUM(F82:F88)</f>
        <v>20660</v>
      </c>
      <c r="G81" s="194">
        <f>SUM(G82:G88)</f>
        <v>21510</v>
      </c>
      <c r="H81" s="233" t="s">
        <v>216</v>
      </c>
      <c r="I81" s="233"/>
      <c r="J81" s="233"/>
      <c r="K81" s="249"/>
    </row>
    <row r="82" spans="1:11" s="3" customFormat="1" ht="23.25" customHeight="1">
      <c r="A82" s="43" t="s">
        <v>112</v>
      </c>
      <c r="B82" s="167">
        <v>32371</v>
      </c>
      <c r="C82" s="15"/>
      <c r="D82" s="105" t="s">
        <v>113</v>
      </c>
      <c r="E82" s="144"/>
      <c r="F82" s="203">
        <v>50</v>
      </c>
      <c r="G82" s="204">
        <v>50</v>
      </c>
      <c r="H82" s="239" t="s">
        <v>216</v>
      </c>
      <c r="I82" s="239"/>
      <c r="J82" s="237"/>
      <c r="K82" s="243"/>
    </row>
    <row r="83" spans="1:11" s="3" customFormat="1" ht="22.5">
      <c r="A83" s="11" t="s">
        <v>114</v>
      </c>
      <c r="B83" s="168">
        <v>32372</v>
      </c>
      <c r="C83" s="5"/>
      <c r="D83" s="79" t="s">
        <v>169</v>
      </c>
      <c r="E83" s="142"/>
      <c r="F83" s="205">
        <v>1110</v>
      </c>
      <c r="G83" s="177">
        <v>1110</v>
      </c>
      <c r="H83" s="234" t="s">
        <v>216</v>
      </c>
      <c r="I83" s="234"/>
      <c r="J83" s="236"/>
      <c r="K83" s="251"/>
    </row>
    <row r="84" spans="1:11" s="3" customFormat="1" ht="26.25">
      <c r="A84" s="8" t="s">
        <v>115</v>
      </c>
      <c r="B84" s="168">
        <v>32373</v>
      </c>
      <c r="C84" s="5"/>
      <c r="D84" s="79" t="s">
        <v>45</v>
      </c>
      <c r="E84" s="142" t="s">
        <v>211</v>
      </c>
      <c r="F84" s="205">
        <v>500</v>
      </c>
      <c r="G84" s="177">
        <v>500</v>
      </c>
      <c r="H84" s="234" t="s">
        <v>216</v>
      </c>
      <c r="I84" s="234"/>
      <c r="J84" s="234"/>
      <c r="K84" s="244"/>
    </row>
    <row r="85" spans="1:11" s="3" customFormat="1" ht="22.5">
      <c r="A85" s="8" t="s">
        <v>116</v>
      </c>
      <c r="B85" s="168">
        <v>32375</v>
      </c>
      <c r="C85" s="5"/>
      <c r="D85" s="79" t="s">
        <v>46</v>
      </c>
      <c r="E85" s="142" t="s">
        <v>212</v>
      </c>
      <c r="F85" s="206">
        <v>2000</v>
      </c>
      <c r="G85" s="200">
        <v>2500</v>
      </c>
      <c r="H85" s="234" t="s">
        <v>216</v>
      </c>
      <c r="I85" s="234"/>
      <c r="J85" s="234"/>
      <c r="K85" s="244"/>
    </row>
    <row r="86" spans="1:11" s="3" customFormat="1" ht="39">
      <c r="A86" s="308" t="s">
        <v>117</v>
      </c>
      <c r="B86" s="170">
        <v>32376</v>
      </c>
      <c r="C86" s="13"/>
      <c r="D86" s="105" t="s">
        <v>240</v>
      </c>
      <c r="E86" s="144"/>
      <c r="F86" s="195">
        <v>1200</v>
      </c>
      <c r="G86" s="185">
        <v>1500</v>
      </c>
      <c r="H86" s="236" t="s">
        <v>216</v>
      </c>
      <c r="I86" s="234"/>
      <c r="J86" s="234"/>
      <c r="K86" s="244"/>
    </row>
    <row r="87" spans="1:11" s="3" customFormat="1" ht="26.25">
      <c r="A87" s="395" t="s">
        <v>232</v>
      </c>
      <c r="B87" s="397">
        <v>32379</v>
      </c>
      <c r="C87" s="399"/>
      <c r="D87" s="125" t="s">
        <v>234</v>
      </c>
      <c r="E87" s="148"/>
      <c r="F87" s="302">
        <v>15600</v>
      </c>
      <c r="G87" s="303">
        <v>15600</v>
      </c>
      <c r="H87" s="401" t="s">
        <v>229</v>
      </c>
      <c r="I87" s="402"/>
      <c r="J87" s="402"/>
      <c r="K87" s="403"/>
    </row>
    <row r="88" spans="1:11" s="3" customFormat="1" ht="39">
      <c r="A88" s="396"/>
      <c r="B88" s="398"/>
      <c r="C88" s="400"/>
      <c r="D88" s="125" t="s">
        <v>170</v>
      </c>
      <c r="E88" s="145" t="s">
        <v>213</v>
      </c>
      <c r="F88" s="207">
        <v>200</v>
      </c>
      <c r="G88" s="208">
        <v>250</v>
      </c>
      <c r="H88" s="255" t="s">
        <v>216</v>
      </c>
      <c r="I88" s="255"/>
      <c r="J88" s="255"/>
      <c r="K88" s="256"/>
    </row>
    <row r="89" spans="1:11" s="3" customFormat="1" ht="22.5">
      <c r="A89" s="38" t="s">
        <v>13</v>
      </c>
      <c r="B89" s="227">
        <v>3238</v>
      </c>
      <c r="C89" s="37"/>
      <c r="D89" s="80" t="s">
        <v>47</v>
      </c>
      <c r="E89" s="153" t="s">
        <v>191</v>
      </c>
      <c r="F89" s="264">
        <f>SUM(F90:F91)</f>
        <v>2200</v>
      </c>
      <c r="G89" s="209">
        <f>SUM(G90:G91)</f>
        <v>2250</v>
      </c>
      <c r="H89" s="233" t="s">
        <v>216</v>
      </c>
      <c r="I89" s="233"/>
      <c r="J89" s="233"/>
      <c r="K89" s="249"/>
    </row>
    <row r="90" spans="1:11" s="3" customFormat="1" ht="33.75" customHeight="1">
      <c r="A90" s="44" t="s">
        <v>118</v>
      </c>
      <c r="B90" s="169">
        <v>32381</v>
      </c>
      <c r="C90" s="29"/>
      <c r="D90" s="310" t="s">
        <v>242</v>
      </c>
      <c r="E90" s="154"/>
      <c r="F90" s="210">
        <v>200</v>
      </c>
      <c r="G90" s="211">
        <v>250</v>
      </c>
      <c r="H90" s="239" t="s">
        <v>216</v>
      </c>
      <c r="I90" s="239"/>
      <c r="J90" s="239"/>
      <c r="K90" s="245"/>
    </row>
    <row r="91" spans="1:11" s="3" customFormat="1" ht="24.75" customHeight="1">
      <c r="A91" s="47" t="s">
        <v>119</v>
      </c>
      <c r="B91" s="165">
        <v>32389</v>
      </c>
      <c r="C91" s="48"/>
      <c r="D91" s="311" t="s">
        <v>241</v>
      </c>
      <c r="E91" s="155"/>
      <c r="F91" s="212">
        <v>2000</v>
      </c>
      <c r="G91" s="213">
        <v>2000</v>
      </c>
      <c r="H91" s="238" t="s">
        <v>216</v>
      </c>
      <c r="I91" s="240"/>
      <c r="J91" s="255"/>
      <c r="K91" s="256"/>
    </row>
    <row r="92" spans="1:11" s="3" customFormat="1" ht="24.75" customHeight="1">
      <c r="A92" s="38" t="s">
        <v>14</v>
      </c>
      <c r="B92" s="227">
        <v>3239</v>
      </c>
      <c r="C92" s="37"/>
      <c r="D92" s="80" t="s">
        <v>120</v>
      </c>
      <c r="E92" s="156" t="s">
        <v>192</v>
      </c>
      <c r="F92" s="194">
        <f>SUM(F93:F94)</f>
        <v>680</v>
      </c>
      <c r="G92" s="194">
        <f>SUM(G93:G94)</f>
        <v>850</v>
      </c>
      <c r="H92" s="233" t="s">
        <v>216</v>
      </c>
      <c r="I92" s="233"/>
      <c r="J92" s="233"/>
      <c r="K92" s="249"/>
    </row>
    <row r="93" spans="1:11" s="3" customFormat="1" ht="28.5" customHeight="1">
      <c r="A93" s="11" t="s">
        <v>121</v>
      </c>
      <c r="B93" s="222">
        <v>32391</v>
      </c>
      <c r="C93" s="6"/>
      <c r="D93" s="309" t="s">
        <v>233</v>
      </c>
      <c r="E93" s="140" t="s">
        <v>214</v>
      </c>
      <c r="F93" s="187">
        <v>600</v>
      </c>
      <c r="G93" s="214">
        <v>750</v>
      </c>
      <c r="H93" s="239" t="s">
        <v>216</v>
      </c>
      <c r="I93" s="237"/>
      <c r="J93" s="237"/>
      <c r="K93" s="243"/>
    </row>
    <row r="94" spans="1:11" s="3" customFormat="1" ht="22.5" customHeight="1">
      <c r="A94" s="12" t="s">
        <v>122</v>
      </c>
      <c r="B94" s="170">
        <v>32399</v>
      </c>
      <c r="C94" s="13"/>
      <c r="D94" s="343" t="s">
        <v>34</v>
      </c>
      <c r="E94" s="145"/>
      <c r="F94" s="189">
        <v>80</v>
      </c>
      <c r="G94" s="189">
        <v>100</v>
      </c>
      <c r="H94" s="238" t="s">
        <v>216</v>
      </c>
      <c r="I94" s="236"/>
      <c r="J94" s="236"/>
      <c r="K94" s="251"/>
    </row>
    <row r="95" spans="1:11" s="3" customFormat="1" ht="49.5" customHeight="1">
      <c r="A95" s="94"/>
      <c r="B95" s="166">
        <v>329</v>
      </c>
      <c r="C95" s="96">
        <v>3981.68</v>
      </c>
      <c r="D95" s="82" t="s">
        <v>38</v>
      </c>
      <c r="E95" s="157"/>
      <c r="F95" s="176">
        <f>SUM(F96+F98+F100+F104)</f>
        <v>3646.6800000000003</v>
      </c>
      <c r="G95" s="176">
        <f>SUM(G96+G98+G100+G104)</f>
        <v>3981.6800000000003</v>
      </c>
      <c r="H95" s="241"/>
      <c r="I95" s="252"/>
      <c r="J95" s="241"/>
      <c r="K95" s="253"/>
    </row>
    <row r="96" spans="1:11" s="3" customFormat="1" ht="22.5">
      <c r="A96" s="93" t="s">
        <v>15</v>
      </c>
      <c r="B96" s="229">
        <v>3293</v>
      </c>
      <c r="C96" s="84"/>
      <c r="D96" s="83" t="s">
        <v>20</v>
      </c>
      <c r="E96" s="132"/>
      <c r="F96" s="215">
        <f>F97</f>
        <v>1000</v>
      </c>
      <c r="G96" s="215">
        <f>G97</f>
        <v>1250</v>
      </c>
      <c r="H96" s="239" t="s">
        <v>216</v>
      </c>
      <c r="I96" s="242"/>
      <c r="J96" s="242"/>
      <c r="K96" s="257"/>
    </row>
    <row r="97" spans="1:11" s="3" customFormat="1" ht="24.75" customHeight="1">
      <c r="A97" s="51" t="s">
        <v>123</v>
      </c>
      <c r="B97" s="170">
        <v>32931</v>
      </c>
      <c r="C97" s="13"/>
      <c r="D97" s="81" t="s">
        <v>20</v>
      </c>
      <c r="E97" s="145"/>
      <c r="F97" s="189">
        <v>1000</v>
      </c>
      <c r="G97" s="189">
        <v>1250</v>
      </c>
      <c r="H97" s="255" t="s">
        <v>216</v>
      </c>
      <c r="I97" s="238"/>
      <c r="J97" s="238"/>
      <c r="K97" s="246"/>
    </row>
    <row r="98" spans="1:11" s="3" customFormat="1" ht="22.5" customHeight="1">
      <c r="A98" s="32" t="s">
        <v>16</v>
      </c>
      <c r="B98" s="226">
        <v>3294</v>
      </c>
      <c r="C98" s="30"/>
      <c r="D98" s="31" t="s">
        <v>125</v>
      </c>
      <c r="E98" s="133" t="s">
        <v>193</v>
      </c>
      <c r="F98" s="216">
        <f>F99</f>
        <v>120</v>
      </c>
      <c r="G98" s="216">
        <f>G99</f>
        <v>120</v>
      </c>
      <c r="H98" s="237"/>
      <c r="I98" s="237"/>
      <c r="J98" s="237"/>
      <c r="K98" s="243"/>
    </row>
    <row r="99" spans="1:11" s="3" customFormat="1" ht="27" customHeight="1">
      <c r="A99" s="12" t="s">
        <v>127</v>
      </c>
      <c r="B99" s="170">
        <v>32941</v>
      </c>
      <c r="C99" s="13"/>
      <c r="D99" s="125" t="s">
        <v>126</v>
      </c>
      <c r="E99" s="158"/>
      <c r="F99" s="191">
        <v>120</v>
      </c>
      <c r="G99" s="191">
        <v>120</v>
      </c>
      <c r="H99" s="238"/>
      <c r="I99" s="238"/>
      <c r="J99" s="238"/>
      <c r="K99" s="246"/>
    </row>
    <row r="100" spans="1:11" s="3" customFormat="1" ht="14.25">
      <c r="A100" s="32" t="s">
        <v>17</v>
      </c>
      <c r="B100" s="226">
        <v>3295</v>
      </c>
      <c r="C100" s="30"/>
      <c r="D100" s="31" t="s">
        <v>128</v>
      </c>
      <c r="E100" s="159"/>
      <c r="F100" s="194">
        <f>SUM(F101:F103)</f>
        <v>350</v>
      </c>
      <c r="G100" s="194">
        <f>SUM(G101:G103)</f>
        <v>350</v>
      </c>
      <c r="H100" s="233"/>
      <c r="I100" s="233"/>
      <c r="J100" s="233"/>
      <c r="K100" s="249"/>
    </row>
    <row r="101" spans="1:11" s="3" customFormat="1" ht="32.25" customHeight="1">
      <c r="A101" s="28" t="s">
        <v>129</v>
      </c>
      <c r="B101" s="169">
        <v>32951</v>
      </c>
      <c r="C101" s="52"/>
      <c r="D101" s="78" t="s">
        <v>130</v>
      </c>
      <c r="E101" s="133"/>
      <c r="F101" s="217">
        <v>200</v>
      </c>
      <c r="G101" s="217">
        <v>200</v>
      </c>
      <c r="H101" s="237"/>
      <c r="I101" s="239"/>
      <c r="J101" s="239"/>
      <c r="K101" s="245"/>
    </row>
    <row r="102" spans="1:11" s="3" customFormat="1" ht="22.5" customHeight="1">
      <c r="A102" s="8" t="s">
        <v>131</v>
      </c>
      <c r="B102" s="168">
        <v>32953</v>
      </c>
      <c r="C102" s="5"/>
      <c r="D102" s="79" t="s">
        <v>132</v>
      </c>
      <c r="E102" s="131"/>
      <c r="F102" s="186">
        <v>50</v>
      </c>
      <c r="G102" s="186">
        <v>50</v>
      </c>
      <c r="H102" s="234"/>
      <c r="I102" s="234"/>
      <c r="J102" s="234"/>
      <c r="K102" s="244"/>
    </row>
    <row r="103" spans="1:11" s="3" customFormat="1" ht="24" customHeight="1">
      <c r="A103" s="45" t="s">
        <v>133</v>
      </c>
      <c r="B103" s="165">
        <v>32959</v>
      </c>
      <c r="C103" s="64"/>
      <c r="D103" s="124" t="s">
        <v>134</v>
      </c>
      <c r="E103" s="160"/>
      <c r="F103" s="202">
        <v>100</v>
      </c>
      <c r="G103" s="202">
        <v>100</v>
      </c>
      <c r="H103" s="255"/>
      <c r="I103" s="238"/>
      <c r="J103" s="238"/>
      <c r="K103" s="246"/>
    </row>
    <row r="104" spans="1:11" s="3" customFormat="1" ht="14.25">
      <c r="A104" s="32" t="s">
        <v>18</v>
      </c>
      <c r="B104" s="226">
        <v>3299</v>
      </c>
      <c r="C104" s="30"/>
      <c r="D104" s="31" t="s">
        <v>135</v>
      </c>
      <c r="E104" s="159" t="s">
        <v>194</v>
      </c>
      <c r="F104" s="194">
        <f>SUM(F105:F107)</f>
        <v>2176.6800000000003</v>
      </c>
      <c r="G104" s="194">
        <f>SUM(G105:G107)</f>
        <v>2261.6800000000003</v>
      </c>
      <c r="H104" s="233"/>
      <c r="I104" s="233"/>
      <c r="J104" s="233"/>
      <c r="K104" s="249"/>
    </row>
    <row r="105" spans="1:11" s="3" customFormat="1" ht="20.25" customHeight="1">
      <c r="A105" s="28" t="s">
        <v>136</v>
      </c>
      <c r="B105" s="406">
        <v>32991</v>
      </c>
      <c r="C105" s="40"/>
      <c r="D105" s="78" t="s">
        <v>137</v>
      </c>
      <c r="E105" s="161"/>
      <c r="F105" s="217">
        <v>50</v>
      </c>
      <c r="G105" s="217">
        <v>50</v>
      </c>
      <c r="H105" s="233"/>
      <c r="I105" s="239"/>
      <c r="J105" s="239"/>
      <c r="K105" s="245"/>
    </row>
    <row r="106" spans="1:11" s="3" customFormat="1" ht="21" customHeight="1">
      <c r="A106" s="12" t="s">
        <v>138</v>
      </c>
      <c r="B106" s="404"/>
      <c r="C106" s="9"/>
      <c r="D106" s="125" t="s">
        <v>243</v>
      </c>
      <c r="E106" s="145"/>
      <c r="F106" s="191">
        <v>340</v>
      </c>
      <c r="G106" s="191">
        <v>425</v>
      </c>
      <c r="H106" s="233"/>
      <c r="I106" s="236"/>
      <c r="J106" s="236"/>
      <c r="K106" s="251"/>
    </row>
    <row r="107" spans="1:11" s="3" customFormat="1" ht="23.25" customHeight="1" thickBot="1">
      <c r="A107" s="12" t="s">
        <v>139</v>
      </c>
      <c r="B107" s="170">
        <v>32999</v>
      </c>
      <c r="C107" s="13"/>
      <c r="D107" s="125" t="s">
        <v>135</v>
      </c>
      <c r="E107" s="145"/>
      <c r="F107" s="189">
        <v>1786.68</v>
      </c>
      <c r="G107" s="189">
        <v>1786.68</v>
      </c>
      <c r="H107" s="233"/>
      <c r="I107" s="236"/>
      <c r="J107" s="236"/>
      <c r="K107" s="251"/>
    </row>
    <row r="108" spans="1:11" s="3" customFormat="1" ht="18.75" customHeight="1" thickBot="1">
      <c r="A108" s="115"/>
      <c r="B108" s="230">
        <v>34</v>
      </c>
      <c r="C108" s="116"/>
      <c r="D108" s="407" t="s">
        <v>159</v>
      </c>
      <c r="E108" s="408"/>
      <c r="F108" s="408"/>
      <c r="G108" s="408"/>
      <c r="H108" s="408"/>
      <c r="I108" s="408"/>
      <c r="J108" s="408"/>
      <c r="K108" s="409"/>
    </row>
    <row r="109" spans="1:11" s="3" customFormat="1" ht="27">
      <c r="A109" s="111"/>
      <c r="B109" s="171">
        <v>343</v>
      </c>
      <c r="C109" s="112">
        <v>1061.78</v>
      </c>
      <c r="D109" s="113" t="s">
        <v>39</v>
      </c>
      <c r="E109" s="114"/>
      <c r="F109" s="218">
        <f>SUM(F110+F113+F115)</f>
        <v>1061.78</v>
      </c>
      <c r="G109" s="218">
        <f>SUM(G110+G113+G115)</f>
        <v>1061.78</v>
      </c>
      <c r="H109" s="59"/>
      <c r="I109" s="59"/>
      <c r="J109" s="59"/>
      <c r="K109" s="73"/>
    </row>
    <row r="110" spans="1:11" s="3" customFormat="1" ht="27">
      <c r="A110" s="22" t="s">
        <v>19</v>
      </c>
      <c r="B110" s="172">
        <v>3431</v>
      </c>
      <c r="C110" s="19"/>
      <c r="D110" s="61" t="s">
        <v>140</v>
      </c>
      <c r="E110" s="119" t="s">
        <v>195</v>
      </c>
      <c r="F110" s="194">
        <f>SUM(F111:F112)</f>
        <v>1000</v>
      </c>
      <c r="G110" s="194">
        <f>SUM(G111:G112)</f>
        <v>1000</v>
      </c>
      <c r="H110" s="233"/>
      <c r="I110" s="60"/>
      <c r="J110" s="60"/>
      <c r="K110" s="71"/>
    </row>
    <row r="111" spans="1:11" s="3" customFormat="1" ht="13.5">
      <c r="A111" s="28" t="s">
        <v>141</v>
      </c>
      <c r="B111" s="169">
        <v>34311</v>
      </c>
      <c r="C111" s="52"/>
      <c r="D111" s="78" t="s">
        <v>142</v>
      </c>
      <c r="E111" s="161" t="s">
        <v>215</v>
      </c>
      <c r="F111" s="219">
        <v>150</v>
      </c>
      <c r="G111" s="187">
        <v>150</v>
      </c>
      <c r="H111" s="233"/>
      <c r="I111" s="57"/>
      <c r="J111" s="57"/>
      <c r="K111" s="70"/>
    </row>
    <row r="112" spans="1:11" s="3" customFormat="1" ht="13.5">
      <c r="A112" s="8" t="s">
        <v>143</v>
      </c>
      <c r="B112" s="168">
        <v>34312</v>
      </c>
      <c r="C112" s="5"/>
      <c r="D112" s="79" t="s">
        <v>144</v>
      </c>
      <c r="E112" s="141"/>
      <c r="F112" s="188">
        <v>850</v>
      </c>
      <c r="G112" s="188">
        <v>850</v>
      </c>
      <c r="H112" s="233"/>
      <c r="I112" s="58"/>
      <c r="J112" s="58"/>
      <c r="K112" s="72"/>
    </row>
    <row r="113" spans="1:11" s="3" customFormat="1" ht="13.5">
      <c r="A113" s="344" t="s">
        <v>244</v>
      </c>
      <c r="B113" s="345">
        <v>3433</v>
      </c>
      <c r="C113" s="13"/>
      <c r="D113" s="346" t="s">
        <v>231</v>
      </c>
      <c r="E113" s="145"/>
      <c r="F113" s="348">
        <f>F114</f>
        <v>50</v>
      </c>
      <c r="G113" s="348">
        <f>G114</f>
        <v>50</v>
      </c>
      <c r="H113" s="237"/>
      <c r="I113" s="304"/>
      <c r="J113" s="304"/>
      <c r="K113" s="305"/>
    </row>
    <row r="114" spans="1:11" s="3" customFormat="1" ht="13.5">
      <c r="A114" s="306" t="s">
        <v>246</v>
      </c>
      <c r="B114" s="170">
        <v>34339</v>
      </c>
      <c r="C114" s="13"/>
      <c r="D114" s="125" t="s">
        <v>245</v>
      </c>
      <c r="E114" s="145"/>
      <c r="F114" s="189">
        <v>50</v>
      </c>
      <c r="G114" s="189">
        <v>50</v>
      </c>
      <c r="H114" s="237"/>
      <c r="I114" s="304"/>
      <c r="J114" s="304"/>
      <c r="K114" s="305"/>
    </row>
    <row r="115" spans="1:11" s="3" customFormat="1" ht="27">
      <c r="A115" s="344" t="s">
        <v>247</v>
      </c>
      <c r="B115" s="345">
        <v>3434</v>
      </c>
      <c r="C115" s="13"/>
      <c r="D115" s="346" t="s">
        <v>21</v>
      </c>
      <c r="E115" s="145"/>
      <c r="F115" s="349">
        <f>F116</f>
        <v>11.78</v>
      </c>
      <c r="G115" s="349">
        <f>G116</f>
        <v>11.78</v>
      </c>
      <c r="H115" s="237"/>
      <c r="I115" s="304"/>
      <c r="J115" s="304"/>
      <c r="K115" s="305"/>
    </row>
    <row r="116" spans="1:11" s="3" customFormat="1" ht="27" thickBot="1">
      <c r="A116" s="347" t="s">
        <v>248</v>
      </c>
      <c r="B116" s="224">
        <v>34349</v>
      </c>
      <c r="C116" s="77"/>
      <c r="D116" s="221" t="s">
        <v>21</v>
      </c>
      <c r="E116" s="162"/>
      <c r="F116" s="220">
        <v>11.78</v>
      </c>
      <c r="G116" s="220">
        <v>11.78</v>
      </c>
      <c r="H116" s="263"/>
      <c r="I116" s="74"/>
      <c r="J116" s="74"/>
      <c r="K116" s="75"/>
    </row>
    <row r="117" spans="1:11" s="3" customFormat="1" ht="15" thickBot="1" thickTop="1">
      <c r="A117" s="361"/>
      <c r="B117" s="362">
        <v>34</v>
      </c>
      <c r="C117" s="363"/>
      <c r="D117" s="422" t="s">
        <v>262</v>
      </c>
      <c r="E117" s="423"/>
      <c r="F117" s="423"/>
      <c r="G117" s="423"/>
      <c r="H117" s="423"/>
      <c r="I117" s="423"/>
      <c r="J117" s="423"/>
      <c r="K117" s="424"/>
    </row>
    <row r="118" spans="1:11" s="3" customFormat="1" ht="27">
      <c r="A118" s="364"/>
      <c r="B118" s="365">
        <v>323</v>
      </c>
      <c r="C118" s="366">
        <v>58580.53</v>
      </c>
      <c r="D118" s="367" t="s">
        <v>263</v>
      </c>
      <c r="E118" s="368"/>
      <c r="F118" s="369">
        <f>SUM(F119)</f>
        <v>90771.26</v>
      </c>
      <c r="G118" s="369">
        <f>SUM(G119)</f>
        <v>113464.07</v>
      </c>
      <c r="H118" s="370"/>
      <c r="I118" s="370"/>
      <c r="J118" s="370"/>
      <c r="K118" s="371"/>
    </row>
    <row r="119" spans="1:11" s="3" customFormat="1" ht="14.25">
      <c r="A119" s="22"/>
      <c r="B119" s="172">
        <v>3231</v>
      </c>
      <c r="C119" s="19"/>
      <c r="D119" s="61" t="s">
        <v>264</v>
      </c>
      <c r="E119" s="119"/>
      <c r="F119" s="194">
        <f>SUM(F120:F121)</f>
        <v>90771.26</v>
      </c>
      <c r="G119" s="194">
        <f>SUM(G120:G121)</f>
        <v>113464.07</v>
      </c>
      <c r="H119" s="233"/>
      <c r="I119" s="60"/>
      <c r="J119" s="60"/>
      <c r="K119" s="71"/>
    </row>
    <row r="120" spans="1:11" s="3" customFormat="1" ht="26.25">
      <c r="A120" s="28"/>
      <c r="B120" s="169">
        <v>32319</v>
      </c>
      <c r="C120" s="52"/>
      <c r="D120" s="78" t="s">
        <v>265</v>
      </c>
      <c r="E120" s="161"/>
      <c r="F120" s="219">
        <v>87371.26</v>
      </c>
      <c r="G120" s="187">
        <v>109214.07</v>
      </c>
      <c r="H120" s="233"/>
      <c r="I120" s="57"/>
      <c r="J120" s="57"/>
      <c r="K120" s="70"/>
    </row>
    <row r="121" spans="1:11" s="3" customFormat="1" ht="27" thickBot="1">
      <c r="A121" s="372"/>
      <c r="B121" s="224">
        <v>34312</v>
      </c>
      <c r="C121" s="77"/>
      <c r="D121" s="373" t="s">
        <v>266</v>
      </c>
      <c r="E121" s="374"/>
      <c r="F121" s="220">
        <v>3400</v>
      </c>
      <c r="G121" s="220">
        <v>4250</v>
      </c>
      <c r="H121" s="263"/>
      <c r="I121" s="74"/>
      <c r="J121" s="74"/>
      <c r="K121" s="75"/>
    </row>
    <row r="122" spans="1:7" s="3" customFormat="1" ht="14.25" thickTop="1">
      <c r="A122" s="53"/>
      <c r="B122" s="338"/>
      <c r="C122" s="339"/>
      <c r="D122" s="340"/>
      <c r="E122" s="338"/>
      <c r="F122" s="338"/>
      <c r="G122" s="56"/>
    </row>
    <row r="123" spans="1:7" s="3" customFormat="1" ht="13.5">
      <c r="A123" s="53"/>
      <c r="B123" s="338" t="s">
        <v>237</v>
      </c>
      <c r="C123" s="339"/>
      <c r="D123" s="340"/>
      <c r="E123" s="338"/>
      <c r="F123" s="338"/>
      <c r="G123" s="56"/>
    </row>
    <row r="124" spans="1:7" s="3" customFormat="1" ht="13.5">
      <c r="A124" s="53"/>
      <c r="B124" s="338"/>
      <c r="C124" s="339"/>
      <c r="D124" s="340"/>
      <c r="E124" s="338"/>
      <c r="F124" s="338"/>
      <c r="G124" s="56"/>
    </row>
    <row r="125" spans="1:8" s="3" customFormat="1" ht="47.25" customHeight="1">
      <c r="A125" s="53"/>
      <c r="B125" s="232" t="s">
        <v>268</v>
      </c>
      <c r="C125" s="54"/>
      <c r="D125" s="55"/>
      <c r="E125" s="55"/>
      <c r="F125" s="56"/>
      <c r="G125" s="410" t="s">
        <v>221</v>
      </c>
      <c r="H125" s="410"/>
    </row>
    <row r="126" s="3" customFormat="1" ht="22.5" customHeight="1"/>
    <row r="127" s="3" customFormat="1" ht="22.5" customHeight="1"/>
    <row r="128" spans="2:3" ht="12.75">
      <c r="B128"/>
      <c r="C128"/>
    </row>
    <row r="129" spans="2:3" ht="12.75">
      <c r="B129"/>
      <c r="C129"/>
    </row>
  </sheetData>
  <sheetProtection/>
  <mergeCells count="27">
    <mergeCell ref="B105:B106"/>
    <mergeCell ref="D108:K108"/>
    <mergeCell ref="G125:H125"/>
    <mergeCell ref="D117:K117"/>
    <mergeCell ref="B66:B70"/>
    <mergeCell ref="H73:K74"/>
    <mergeCell ref="A87:A88"/>
    <mergeCell ref="B87:B88"/>
    <mergeCell ref="C87:C88"/>
    <mergeCell ref="H87:K87"/>
    <mergeCell ref="B48:B50"/>
    <mergeCell ref="I48:K48"/>
    <mergeCell ref="I56:K56"/>
    <mergeCell ref="B61:B62"/>
    <mergeCell ref="D12:E12"/>
    <mergeCell ref="D13:E13"/>
    <mergeCell ref="D18:F18"/>
    <mergeCell ref="B32:B36"/>
    <mergeCell ref="C32:C36"/>
    <mergeCell ref="B38:B41"/>
    <mergeCell ref="C38:C41"/>
    <mergeCell ref="A4:D4"/>
    <mergeCell ref="A5:D5"/>
    <mergeCell ref="A6:D6"/>
    <mergeCell ref="A7:D7"/>
    <mergeCell ref="A8:K8"/>
    <mergeCell ref="A9:K9"/>
  </mergeCells>
  <printOptions/>
  <pageMargins left="0.15748031496062992" right="0.15748031496062992" top="0.2755905511811024" bottom="0.3937007874015748" header="0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Korisnik</cp:lastModifiedBy>
  <cp:lastPrinted>2022-08-02T12:21:28Z</cp:lastPrinted>
  <dcterms:created xsi:type="dcterms:W3CDTF">2010-09-22T11:04:08Z</dcterms:created>
  <dcterms:modified xsi:type="dcterms:W3CDTF">2023-02-07T11:47:45Z</dcterms:modified>
  <cp:category/>
  <cp:version/>
  <cp:contentType/>
  <cp:contentStatus/>
</cp:coreProperties>
</file>