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SAŽETAK" sheetId="1" r:id="rId1"/>
    <sheet name=" Račun prihoda i rashoda" sheetId="3" r:id="rId2"/>
    <sheet name="PH I RH PREMA IZVORIMA" sheetId="8" r:id="rId3"/>
    <sheet name="Rashodi prema funkcijskoj kl" sheetId="5" r:id="rId4"/>
    <sheet name="Račun financiranja" sheetId="6" r:id="rId5"/>
    <sheet name="POSEBNI DIO" sheetId="7" r:id="rId6"/>
  </sheets>
  <definedNames>
    <definedName name="_xlnm.Print_Titles" localSheetId="1">' Račun prihoda i rashoda'!$23:$23</definedName>
    <definedName name="_xlnm.Print_Titles" localSheetId="5">'POSEBNI DIO'!$5:$5</definedName>
    <definedName name="_xlnm.Print_Titles" localSheetId="3">'Rashodi prema funkcijskoj kl'!$9:$9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9" i="7" l="1"/>
  <c r="G31" i="8" l="1"/>
  <c r="G21" i="8"/>
  <c r="G27" i="8"/>
  <c r="G24" i="8"/>
  <c r="G10" i="3" l="1"/>
  <c r="H10" i="3"/>
  <c r="I10" i="3"/>
  <c r="H161" i="7"/>
  <c r="I161" i="7"/>
  <c r="H111" i="7"/>
  <c r="I111" i="7"/>
  <c r="J111" i="7"/>
  <c r="G111" i="7"/>
  <c r="H82" i="7"/>
  <c r="I82" i="7"/>
  <c r="J82" i="7"/>
  <c r="E21" i="8" l="1"/>
  <c r="F21" i="8"/>
  <c r="C21" i="8"/>
  <c r="D18" i="8"/>
  <c r="C6" i="8" l="1"/>
  <c r="D6" i="8"/>
  <c r="E6" i="8"/>
  <c r="F6" i="8"/>
  <c r="G6" i="8"/>
  <c r="C8" i="8"/>
  <c r="D8" i="8"/>
  <c r="E8" i="8"/>
  <c r="F8" i="8"/>
  <c r="G8" i="8"/>
  <c r="C10" i="8"/>
  <c r="D10" i="8"/>
  <c r="E10" i="8"/>
  <c r="F10" i="8"/>
  <c r="G10" i="8"/>
  <c r="C13" i="8"/>
  <c r="D13" i="8"/>
  <c r="E13" i="8"/>
  <c r="F13" i="8"/>
  <c r="G13" i="8"/>
  <c r="C41" i="8"/>
  <c r="D41" i="8"/>
  <c r="E41" i="8"/>
  <c r="F41" i="8"/>
  <c r="G41" i="8"/>
  <c r="C39" i="8"/>
  <c r="E39" i="8"/>
  <c r="F39" i="8"/>
  <c r="C31" i="8"/>
  <c r="E31" i="8"/>
  <c r="F31" i="8"/>
  <c r="C27" i="8"/>
  <c r="E27" i="8"/>
  <c r="F27" i="8"/>
  <c r="C24" i="8"/>
  <c r="E24" i="8"/>
  <c r="F24" i="8"/>
  <c r="B41" i="8"/>
  <c r="B39" i="8"/>
  <c r="B31" i="8"/>
  <c r="B27" i="8"/>
  <c r="B24" i="8"/>
  <c r="B21" i="8"/>
  <c r="B20" i="8" s="1"/>
  <c r="B18" i="8"/>
  <c r="B13" i="8"/>
  <c r="B10" i="8"/>
  <c r="B8" i="8"/>
  <c r="B6" i="8"/>
  <c r="B5" i="8" l="1"/>
  <c r="F20" i="8"/>
  <c r="F5" i="8"/>
  <c r="C20" i="8"/>
  <c r="G5" i="8"/>
  <c r="C5" i="8"/>
  <c r="D5" i="8"/>
  <c r="E5" i="8"/>
  <c r="G20" i="8"/>
  <c r="D20" i="8"/>
  <c r="E20" i="8"/>
  <c r="I38" i="3" l="1"/>
  <c r="H38" i="3"/>
  <c r="G38" i="3"/>
  <c r="F38" i="3"/>
  <c r="E38" i="3"/>
  <c r="D38" i="3"/>
  <c r="E18" i="3"/>
  <c r="F18" i="3"/>
  <c r="G18" i="3"/>
  <c r="H18" i="3"/>
  <c r="I18" i="3"/>
  <c r="D18" i="3"/>
  <c r="E176" i="7"/>
  <c r="E154" i="7"/>
  <c r="E156" i="7"/>
  <c r="E144" i="7"/>
  <c r="E143" i="7" s="1"/>
  <c r="E72" i="7"/>
  <c r="E71" i="7" s="1"/>
  <c r="E120" i="7"/>
  <c r="E119" i="7" s="1"/>
  <c r="E118" i="7" s="1"/>
  <c r="E82" i="7"/>
  <c r="E66" i="7"/>
  <c r="E54" i="7"/>
  <c r="E53" i="7" s="1"/>
  <c r="E39" i="7"/>
  <c r="E21" i="7"/>
  <c r="E13" i="7"/>
  <c r="E12" i="7" s="1"/>
  <c r="E153" i="7" l="1"/>
  <c r="G54" i="7"/>
  <c r="G53" i="7" s="1"/>
  <c r="G188" i="7"/>
  <c r="G187" i="7" s="1"/>
  <c r="H188" i="7"/>
  <c r="I188" i="7"/>
  <c r="J188" i="7"/>
  <c r="G182" i="7"/>
  <c r="G181" i="7" s="1"/>
  <c r="G164" i="7"/>
  <c r="G163" i="7" s="1"/>
  <c r="G148" i="7"/>
  <c r="H148" i="7"/>
  <c r="I148" i="7"/>
  <c r="J148" i="7"/>
  <c r="H143" i="7"/>
  <c r="I143" i="7"/>
  <c r="J143" i="7"/>
  <c r="G144" i="7"/>
  <c r="G143" i="7" s="1"/>
  <c r="E110" i="7"/>
  <c r="F110" i="7"/>
  <c r="H110" i="7"/>
  <c r="I110" i="7"/>
  <c r="J110" i="7"/>
  <c r="G110" i="7"/>
  <c r="G103" i="7"/>
  <c r="G102" i="7" s="1"/>
  <c r="G75" i="7"/>
  <c r="G74" i="7" s="1"/>
  <c r="G42" i="7"/>
  <c r="G41" i="7" s="1"/>
  <c r="F32" i="7"/>
  <c r="G32" i="7"/>
  <c r="G31" i="7" s="1"/>
  <c r="G30" i="7" s="1"/>
  <c r="H32" i="7"/>
  <c r="H31" i="7" s="1"/>
  <c r="H30" i="7" s="1"/>
  <c r="I32" i="7"/>
  <c r="I31" i="7" s="1"/>
  <c r="I30" i="7" s="1"/>
  <c r="J32" i="7"/>
  <c r="J31" i="7" s="1"/>
  <c r="J30" i="7" s="1"/>
  <c r="F31" i="7"/>
  <c r="F30" i="7" s="1"/>
  <c r="E32" i="7"/>
  <c r="E31" i="7" s="1"/>
  <c r="E30" i="7" s="1"/>
  <c r="F188" i="7"/>
  <c r="F150" i="7"/>
  <c r="F148" i="7"/>
  <c r="G107" i="7"/>
  <c r="H107" i="7"/>
  <c r="I107" i="7"/>
  <c r="J107" i="7"/>
  <c r="F107" i="7"/>
  <c r="G21" i="7"/>
  <c r="H21" i="7"/>
  <c r="I21" i="7"/>
  <c r="J21" i="7"/>
  <c r="F21" i="7"/>
  <c r="E31" i="3" l="1"/>
  <c r="F31" i="3"/>
  <c r="G31" i="3"/>
  <c r="H31" i="3"/>
  <c r="I31" i="3"/>
  <c r="E24" i="3"/>
  <c r="F24" i="3"/>
  <c r="G24" i="3"/>
  <c r="H24" i="3"/>
  <c r="I24" i="3"/>
  <c r="D31" i="3"/>
  <c r="D24" i="3"/>
  <c r="I35" i="3" l="1"/>
  <c r="H35" i="3"/>
  <c r="G35" i="3"/>
  <c r="F35" i="3"/>
  <c r="E35" i="3"/>
  <c r="F60" i="7"/>
  <c r="G60" i="7"/>
  <c r="H60" i="7"/>
  <c r="I60" i="7"/>
  <c r="J60" i="7"/>
  <c r="E58" i="7" l="1"/>
  <c r="E57" i="7" s="1"/>
  <c r="E56" i="7" s="1"/>
  <c r="E194" i="7"/>
  <c r="E193" i="7" s="1"/>
  <c r="E188" i="7"/>
  <c r="J147" i="7"/>
  <c r="F147" i="7"/>
  <c r="G147" i="7"/>
  <c r="H147" i="7"/>
  <c r="I147" i="7"/>
  <c r="E148" i="7"/>
  <c r="E150" i="7"/>
  <c r="E161" i="7"/>
  <c r="E158" i="7" s="1"/>
  <c r="E184" i="7"/>
  <c r="E181" i="7" s="1"/>
  <c r="E170" i="7"/>
  <c r="E169" i="7" s="1"/>
  <c r="E62" i="7"/>
  <c r="E61" i="7" s="1"/>
  <c r="E60" i="7" s="1"/>
  <c r="E147" i="7" l="1"/>
  <c r="E9" i="7"/>
  <c r="E8" i="7" s="1"/>
  <c r="E7" i="7" s="1"/>
  <c r="F8" i="7"/>
  <c r="F7" i="7" s="1"/>
  <c r="B10" i="5"/>
  <c r="D10" i="5"/>
  <c r="E26" i="7"/>
  <c r="F26" i="7"/>
  <c r="H26" i="7"/>
  <c r="H25" i="7" s="1"/>
  <c r="I26" i="7"/>
  <c r="I25" i="7" s="1"/>
  <c r="J26" i="7"/>
  <c r="J25" i="7" s="1"/>
  <c r="G26" i="7"/>
  <c r="E28" i="7"/>
  <c r="F28" i="7"/>
  <c r="H28" i="7"/>
  <c r="I28" i="7"/>
  <c r="J28" i="7"/>
  <c r="G28" i="7"/>
  <c r="E20" i="7"/>
  <c r="E19" i="7" s="1"/>
  <c r="F20" i="7"/>
  <c r="F19" i="7" s="1"/>
  <c r="H20" i="7"/>
  <c r="H19" i="7" s="1"/>
  <c r="I20" i="7"/>
  <c r="I19" i="7" s="1"/>
  <c r="J20" i="7"/>
  <c r="J19" i="7" s="1"/>
  <c r="G20" i="7"/>
  <c r="G19" i="7" s="1"/>
  <c r="E17" i="7"/>
  <c r="E16" i="7" s="1"/>
  <c r="E15" i="7" s="1"/>
  <c r="F17" i="7"/>
  <c r="F16" i="7" s="1"/>
  <c r="F15" i="7" s="1"/>
  <c r="H17" i="7"/>
  <c r="H16" i="7" s="1"/>
  <c r="H15" i="7" s="1"/>
  <c r="I17" i="7"/>
  <c r="I16" i="7" s="1"/>
  <c r="I15" i="7" s="1"/>
  <c r="J17" i="7"/>
  <c r="J16" i="7" s="1"/>
  <c r="J15" i="7" s="1"/>
  <c r="G17" i="7"/>
  <c r="G16" i="7" s="1"/>
  <c r="G15" i="7" s="1"/>
  <c r="H8" i="7"/>
  <c r="H7" i="7" s="1"/>
  <c r="I8" i="7"/>
  <c r="I7" i="7" s="1"/>
  <c r="J8" i="7"/>
  <c r="J7" i="7" s="1"/>
  <c r="G9" i="7"/>
  <c r="G8" i="7" s="1"/>
  <c r="G7" i="7" s="1"/>
  <c r="G194" i="7"/>
  <c r="G193" i="7" s="1"/>
  <c r="G192" i="7" s="1"/>
  <c r="H194" i="7"/>
  <c r="H193" i="7" s="1"/>
  <c r="H192" i="7" s="1"/>
  <c r="I194" i="7"/>
  <c r="I193" i="7" s="1"/>
  <c r="I192" i="7" s="1"/>
  <c r="J194" i="7"/>
  <c r="J193" i="7" s="1"/>
  <c r="J192" i="7" s="1"/>
  <c r="E187" i="7"/>
  <c r="E186" i="7" s="1"/>
  <c r="F187" i="7"/>
  <c r="F186" i="7" s="1"/>
  <c r="G186" i="7"/>
  <c r="E179" i="7"/>
  <c r="E178" i="7" s="1"/>
  <c r="F179" i="7"/>
  <c r="F178" i="7" s="1"/>
  <c r="G179" i="7"/>
  <c r="G178" i="7" s="1"/>
  <c r="I179" i="7"/>
  <c r="I178" i="7" s="1"/>
  <c r="J179" i="7"/>
  <c r="J178" i="7" s="1"/>
  <c r="H179" i="7"/>
  <c r="H178" i="7" s="1"/>
  <c r="E175" i="7"/>
  <c r="F175" i="7"/>
  <c r="J175" i="7"/>
  <c r="H175" i="7"/>
  <c r="I175" i="7"/>
  <c r="G176" i="7"/>
  <c r="G175" i="7" s="1"/>
  <c r="E167" i="7"/>
  <c r="E166" i="7" s="1"/>
  <c r="E146" i="7" s="1"/>
  <c r="F167" i="7"/>
  <c r="F166" i="7" s="1"/>
  <c r="H167" i="7"/>
  <c r="H166" i="7" s="1"/>
  <c r="I167" i="7"/>
  <c r="I166" i="7" s="1"/>
  <c r="J167" i="7"/>
  <c r="J166" i="7" s="1"/>
  <c r="G167" i="7"/>
  <c r="G166" i="7" s="1"/>
  <c r="E173" i="7"/>
  <c r="E172" i="7" s="1"/>
  <c r="F173" i="7"/>
  <c r="F172" i="7" s="1"/>
  <c r="G173" i="7"/>
  <c r="G172" i="7" s="1"/>
  <c r="I173" i="7"/>
  <c r="I172" i="7" s="1"/>
  <c r="J173" i="7"/>
  <c r="J172" i="7" s="1"/>
  <c r="H173" i="7"/>
  <c r="H172" i="7" s="1"/>
  <c r="G161" i="7"/>
  <c r="J161" i="7"/>
  <c r="J159" i="7"/>
  <c r="G159" i="7"/>
  <c r="H159" i="7"/>
  <c r="I159" i="7"/>
  <c r="F159" i="7"/>
  <c r="F158" i="7" s="1"/>
  <c r="F161" i="7"/>
  <c r="E140" i="7"/>
  <c r="E139" i="7" s="1"/>
  <c r="G140" i="7"/>
  <c r="G139" i="7" s="1"/>
  <c r="H140" i="7"/>
  <c r="H139" i="7" s="1"/>
  <c r="I140" i="7"/>
  <c r="I139" i="7" s="1"/>
  <c r="J140" i="7"/>
  <c r="J139" i="7" s="1"/>
  <c r="F140" i="7"/>
  <c r="F139" i="7" s="1"/>
  <c r="E136" i="7"/>
  <c r="E135" i="7" s="1"/>
  <c r="F136" i="7"/>
  <c r="F135" i="7" s="1"/>
  <c r="H136" i="7"/>
  <c r="H135" i="7" s="1"/>
  <c r="I136" i="7"/>
  <c r="I135" i="7" s="1"/>
  <c r="J136" i="7"/>
  <c r="J135" i="7" s="1"/>
  <c r="G136" i="7"/>
  <c r="G135" i="7" s="1"/>
  <c r="E133" i="7"/>
  <c r="F133" i="7"/>
  <c r="E132" i="7"/>
  <c r="F132" i="7"/>
  <c r="H132" i="7"/>
  <c r="I132" i="7"/>
  <c r="J132" i="7"/>
  <c r="H133" i="7"/>
  <c r="I133" i="7"/>
  <c r="J133" i="7"/>
  <c r="G132" i="7"/>
  <c r="G133" i="7"/>
  <c r="G129" i="7"/>
  <c r="G128" i="7" s="1"/>
  <c r="H129" i="7"/>
  <c r="H128" i="7" s="1"/>
  <c r="I129" i="7"/>
  <c r="I128" i="7" s="1"/>
  <c r="J129" i="7"/>
  <c r="J128" i="7" s="1"/>
  <c r="E128" i="7"/>
  <c r="F129" i="7"/>
  <c r="F128" i="7" s="1"/>
  <c r="E123" i="7"/>
  <c r="E122" i="7" s="1"/>
  <c r="F123" i="7"/>
  <c r="F122" i="7" s="1"/>
  <c r="H123" i="7"/>
  <c r="H122" i="7" s="1"/>
  <c r="I123" i="7"/>
  <c r="I122" i="7" s="1"/>
  <c r="J123" i="7"/>
  <c r="J122" i="7" s="1"/>
  <c r="G123" i="7"/>
  <c r="G122" i="7" s="1"/>
  <c r="E124" i="7"/>
  <c r="F124" i="7"/>
  <c r="H124" i="7"/>
  <c r="I124" i="7"/>
  <c r="J124" i="7"/>
  <c r="G124" i="7"/>
  <c r="I106" i="7"/>
  <c r="J106" i="7"/>
  <c r="E115" i="7"/>
  <c r="E114" i="7" s="1"/>
  <c r="F115" i="7"/>
  <c r="F114" i="7" s="1"/>
  <c r="G115" i="7"/>
  <c r="G114" i="7" s="1"/>
  <c r="I115" i="7"/>
  <c r="I114" i="7" s="1"/>
  <c r="J115" i="7"/>
  <c r="J114" i="7" s="1"/>
  <c r="E106" i="7"/>
  <c r="F106" i="7"/>
  <c r="G106" i="7"/>
  <c r="H106" i="7"/>
  <c r="H115" i="7"/>
  <c r="H114" i="7" s="1"/>
  <c r="I99" i="7"/>
  <c r="I98" i="7" s="1"/>
  <c r="J99" i="7"/>
  <c r="J98" i="7" s="1"/>
  <c r="E99" i="7"/>
  <c r="E98" i="7" s="1"/>
  <c r="F99" i="7"/>
  <c r="F98" i="7" s="1"/>
  <c r="G99" i="7"/>
  <c r="G98" i="7" s="1"/>
  <c r="H99" i="7"/>
  <c r="H98" i="7" s="1"/>
  <c r="I95" i="7"/>
  <c r="I94" i="7" s="1"/>
  <c r="J95" i="7"/>
  <c r="J94" i="7" s="1"/>
  <c r="E95" i="7"/>
  <c r="E94" i="7" s="1"/>
  <c r="F95" i="7"/>
  <c r="F94" i="7" s="1"/>
  <c r="G95" i="7"/>
  <c r="G94" i="7" s="1"/>
  <c r="H95" i="7"/>
  <c r="H94" i="7" s="1"/>
  <c r="H90" i="7"/>
  <c r="H89" i="7" s="1"/>
  <c r="I90" i="7"/>
  <c r="I89" i="7" s="1"/>
  <c r="J90" i="7"/>
  <c r="J89" i="7" s="1"/>
  <c r="E90" i="7"/>
  <c r="E89" i="7" s="1"/>
  <c r="F90" i="7"/>
  <c r="F89" i="7" s="1"/>
  <c r="G90" i="7"/>
  <c r="G89" i="7" s="1"/>
  <c r="E86" i="7"/>
  <c r="E85" i="7" s="1"/>
  <c r="F86" i="7"/>
  <c r="F85" i="7" s="1"/>
  <c r="H86" i="7"/>
  <c r="H85" i="7" s="1"/>
  <c r="H84" i="7" s="1"/>
  <c r="I86" i="7"/>
  <c r="I85" i="7" s="1"/>
  <c r="I84" i="7" s="1"/>
  <c r="J86" i="7"/>
  <c r="J85" i="7" s="1"/>
  <c r="J84" i="7" s="1"/>
  <c r="G86" i="7"/>
  <c r="G85" i="7" s="1"/>
  <c r="E81" i="7"/>
  <c r="E80" i="7" s="1"/>
  <c r="F81" i="7"/>
  <c r="F80" i="7" s="1"/>
  <c r="H81" i="7"/>
  <c r="H80" i="7" s="1"/>
  <c r="I81" i="7"/>
  <c r="I80" i="7" s="1"/>
  <c r="J81" i="7"/>
  <c r="J80" i="7" s="1"/>
  <c r="G82" i="7"/>
  <c r="G81" i="7" s="1"/>
  <c r="G80" i="7" s="1"/>
  <c r="E78" i="7"/>
  <c r="E77" i="7" s="1"/>
  <c r="E70" i="7" s="1"/>
  <c r="F78" i="7"/>
  <c r="F77" i="7" s="1"/>
  <c r="F70" i="7" s="1"/>
  <c r="H78" i="7"/>
  <c r="H77" i="7" s="1"/>
  <c r="H70" i="7" s="1"/>
  <c r="I78" i="7"/>
  <c r="I77" i="7" s="1"/>
  <c r="I70" i="7" s="1"/>
  <c r="J78" i="7"/>
  <c r="J77" i="7" s="1"/>
  <c r="J70" i="7" s="1"/>
  <c r="G78" i="7"/>
  <c r="G77" i="7" s="1"/>
  <c r="G70" i="7" s="1"/>
  <c r="H65" i="7"/>
  <c r="H64" i="7" s="1"/>
  <c r="I65" i="7"/>
  <c r="I64" i="7" s="1"/>
  <c r="J65" i="7"/>
  <c r="J64" i="7" s="1"/>
  <c r="E65" i="7"/>
  <c r="E64" i="7" s="1"/>
  <c r="F65" i="7"/>
  <c r="F64" i="7" s="1"/>
  <c r="G68" i="7"/>
  <c r="G66" i="7"/>
  <c r="H51" i="7"/>
  <c r="H50" i="7" s="1"/>
  <c r="I51" i="7"/>
  <c r="I50" i="7" s="1"/>
  <c r="J51" i="7"/>
  <c r="J50" i="7" s="1"/>
  <c r="E51" i="7"/>
  <c r="E50" i="7" s="1"/>
  <c r="F51" i="7"/>
  <c r="F50" i="7" s="1"/>
  <c r="G51" i="7"/>
  <c r="G50" i="7" s="1"/>
  <c r="E48" i="7"/>
  <c r="E45" i="7"/>
  <c r="G45" i="7"/>
  <c r="H45" i="7"/>
  <c r="I45" i="7"/>
  <c r="J45" i="7"/>
  <c r="G48" i="7"/>
  <c r="H48" i="7"/>
  <c r="I48" i="7"/>
  <c r="J48" i="7"/>
  <c r="F48" i="7"/>
  <c r="F45" i="7"/>
  <c r="E35" i="7"/>
  <c r="G39" i="7"/>
  <c r="H39" i="7"/>
  <c r="H35" i="7" s="1"/>
  <c r="I39" i="7"/>
  <c r="I35" i="7" s="1"/>
  <c r="J39" i="7"/>
  <c r="J35" i="7" s="1"/>
  <c r="F39" i="7"/>
  <c r="G36" i="7"/>
  <c r="F36" i="7"/>
  <c r="E192" i="7"/>
  <c r="F194" i="7"/>
  <c r="F193" i="7" s="1"/>
  <c r="F192" i="7" s="1"/>
  <c r="C10" i="5"/>
  <c r="F17" i="5" l="1"/>
  <c r="G93" i="7"/>
  <c r="E93" i="7"/>
  <c r="E127" i="7"/>
  <c r="E126" i="7" s="1"/>
  <c r="H127" i="7"/>
  <c r="E12" i="5" s="1"/>
  <c r="H105" i="7"/>
  <c r="G127" i="7"/>
  <c r="J105" i="7"/>
  <c r="J127" i="7"/>
  <c r="G12" i="5" s="1"/>
  <c r="G105" i="7"/>
  <c r="I105" i="7"/>
  <c r="I127" i="7"/>
  <c r="F12" i="5" s="1"/>
  <c r="F10" i="5" s="1"/>
  <c r="F93" i="7"/>
  <c r="H187" i="7"/>
  <c r="H186" i="7" s="1"/>
  <c r="J187" i="7"/>
  <c r="J186" i="7" s="1"/>
  <c r="I187" i="7"/>
  <c r="I186" i="7" s="1"/>
  <c r="I17" i="1"/>
  <c r="F17" i="1"/>
  <c r="H17" i="1"/>
  <c r="H16" i="1"/>
  <c r="I16" i="1"/>
  <c r="J17" i="1"/>
  <c r="K16" i="1"/>
  <c r="K17" i="1"/>
  <c r="J13" i="1"/>
  <c r="J12" i="1" s="1"/>
  <c r="F10" i="3"/>
  <c r="H13" i="1" s="1"/>
  <c r="H12" i="1" s="1"/>
  <c r="K13" i="1"/>
  <c r="K12" i="1" s="1"/>
  <c r="F105" i="7"/>
  <c r="E105" i="7"/>
  <c r="J158" i="7"/>
  <c r="J146" i="7" s="1"/>
  <c r="F146" i="7"/>
  <c r="G158" i="7"/>
  <c r="G146" i="7" s="1"/>
  <c r="G24" i="7"/>
  <c r="F24" i="7"/>
  <c r="G84" i="7"/>
  <c r="F84" i="7"/>
  <c r="F25" i="7"/>
  <c r="F127" i="7"/>
  <c r="J24" i="7"/>
  <c r="G17" i="5" s="1"/>
  <c r="G44" i="7"/>
  <c r="G25" i="7"/>
  <c r="E84" i="7"/>
  <c r="E24" i="7"/>
  <c r="E25" i="7"/>
  <c r="F16" i="1"/>
  <c r="J16" i="1"/>
  <c r="I13" i="1"/>
  <c r="I12" i="1" s="1"/>
  <c r="D10" i="3"/>
  <c r="F13" i="1" s="1"/>
  <c r="F12" i="1" s="1"/>
  <c r="I44" i="7"/>
  <c r="I34" i="7" s="1"/>
  <c r="I24" i="7"/>
  <c r="H24" i="7"/>
  <c r="E17" i="5" s="1"/>
  <c r="E44" i="7"/>
  <c r="E34" i="7" s="1"/>
  <c r="H158" i="7"/>
  <c r="H146" i="7" s="1"/>
  <c r="I158" i="7"/>
  <c r="I146" i="7" s="1"/>
  <c r="J93" i="7"/>
  <c r="F44" i="7"/>
  <c r="J44" i="7"/>
  <c r="J34" i="7" s="1"/>
  <c r="G65" i="7"/>
  <c r="G64" i="7" s="1"/>
  <c r="F35" i="7"/>
  <c r="H44" i="7"/>
  <c r="H34" i="7" s="1"/>
  <c r="I93" i="7"/>
  <c r="G35" i="7"/>
  <c r="G34" i="7" s="1"/>
  <c r="H93" i="7"/>
  <c r="G10" i="5" l="1"/>
  <c r="E10" i="5"/>
  <c r="G6" i="7"/>
  <c r="H6" i="7"/>
  <c r="I6" i="7"/>
  <c r="J6" i="7"/>
  <c r="E6" i="7"/>
  <c r="F34" i="7"/>
  <c r="F6" i="7" s="1"/>
  <c r="J126" i="7"/>
  <c r="F15" i="1"/>
  <c r="F18" i="1" s="1"/>
  <c r="H15" i="1"/>
  <c r="H18" i="1" s="1"/>
  <c r="K15" i="1"/>
  <c r="K18" i="1" s="1"/>
  <c r="I15" i="1"/>
  <c r="I18" i="1" s="1"/>
  <c r="J15" i="1"/>
  <c r="J18" i="1" s="1"/>
  <c r="G17" i="1"/>
  <c r="D35" i="3"/>
  <c r="I126" i="7"/>
  <c r="H126" i="7"/>
  <c r="F126" i="7"/>
  <c r="G126" i="7"/>
  <c r="G16" i="1"/>
  <c r="E10" i="3"/>
  <c r="G13" i="1" s="1"/>
  <c r="G12" i="1" s="1"/>
  <c r="H25" i="1"/>
  <c r="G41" i="1"/>
  <c r="K25" i="1"/>
  <c r="J25" i="1"/>
  <c r="I25" i="1"/>
  <c r="G25" i="1"/>
  <c r="F25" i="1"/>
  <c r="J26" i="1" l="1"/>
  <c r="J32" i="1" s="1"/>
  <c r="J33" i="1" s="1"/>
  <c r="H26" i="1"/>
  <c r="I38" i="1"/>
  <c r="I41" i="1" s="1"/>
  <c r="J38" i="1" s="1"/>
  <c r="J41" i="1" s="1"/>
  <c r="K38" i="1" s="1"/>
  <c r="K41" i="1" s="1"/>
  <c r="J196" i="7"/>
  <c r="F196" i="7"/>
  <c r="I196" i="7"/>
  <c r="E196" i="7"/>
  <c r="G15" i="1"/>
  <c r="G18" i="1" s="1"/>
  <c r="G26" i="1" s="1"/>
  <c r="G32" i="1" s="1"/>
  <c r="G33" i="1" s="1"/>
  <c r="H196" i="7"/>
  <c r="G196" i="7"/>
  <c r="F26" i="1"/>
  <c r="I26" i="1"/>
  <c r="I32" i="1" s="1"/>
  <c r="I33" i="1" s="1"/>
  <c r="K26" i="1"/>
  <c r="K32" i="1" s="1"/>
  <c r="K33" i="1" s="1"/>
</calcChain>
</file>

<file path=xl/sharedStrings.xml><?xml version="1.0" encoding="utf-8"?>
<sst xmlns="http://schemas.openxmlformats.org/spreadsheetml/2006/main" count="497" uniqueCount="223">
  <si>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</si>
  <si>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</si>
  <si>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</si>
  <si>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</si>
  <si>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</si>
  <si>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</si>
  <si>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</si>
  <si>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</si>
  <si>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</si>
  <si>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</si>
  <si>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</si>
  <si>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</si>
  <si>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</si>
  <si>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</si>
  <si>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</si>
  <si>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</si>
  <si>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</si>
  <si>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</si>
  <si>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</si>
  <si>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</si>
  <si>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</si>
  <si>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</si>
  <si>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</si>
  <si>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</si>
  <si>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</si>
  <si>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</si>
  <si>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</si>
  <si>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</si>
  <si>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</si>
  <si>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</si>
  <si>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</si>
  <si>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</si>
  <si>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</si>
  <si>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</si>
  <si>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</si>
  <si>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</si>
  <si>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</si>
  <si>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</si>
  <si>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</si>
  <si>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</si>
  <si>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</si>
  <si>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</si>
  <si>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</si>
  <si>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</si>
  <si>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</si>
  <si>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</si>
  <si>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</si>
  <si>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</si>
  <si>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</si>
  <si>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</si>
  <si>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</si>
  <si>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</si>
  <si>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</si>
  <si>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</si>
  <si>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</si>
  <si>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</si>
  <si>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</si>
  <si>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</si>
  <si>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</si>
  <si>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Pomoći dane u inozemstvo i unutar općeg proračuna</t>
  </si>
  <si>
    <t>Ostali rashodi</t>
  </si>
  <si>
    <t>Rashodi za dodatna ulaganja na nefinancijskoj imovini</t>
  </si>
  <si>
    <t>8.2.</t>
  </si>
  <si>
    <t>Namjenski primici od zaduživanja proračunski korisnici</t>
  </si>
  <si>
    <t>Primljeni povrati glavnica danih zajmova i depozita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</si>
  <si>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</si>
  <si>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</si>
  <si>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</si>
  <si>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</si>
  <si>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</si>
  <si>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</si>
  <si>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</si>
  <si>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</si>
  <si>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</si>
  <si>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</si>
  <si>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</si>
  <si>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</si>
  <si>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</si>
  <si>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</si>
  <si>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</si>
  <si>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</si>
  <si>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</si>
  <si>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</si>
  <si>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</si>
  <si>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</si>
  <si>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</si>
  <si>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</si>
  <si>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Naknade građanima i kućanstvima na temelju osiguranja</t>
  </si>
  <si>
    <t>PROGRAM 4001</t>
  </si>
  <si>
    <t>RAZVOJ ODGOJNO OBRAZOVNOG SUSTAVA</t>
  </si>
  <si>
    <t>Aktivnost A400103</t>
  </si>
  <si>
    <t>NATJECANJA, MANIFESTACIJE I OSTALO</t>
  </si>
  <si>
    <t>Izvor financiranja 1.1.1.</t>
  </si>
  <si>
    <t>Aktivnost A400104</t>
  </si>
  <si>
    <t>E-ŠKOLE</t>
  </si>
  <si>
    <t>Aktivnost A400115</t>
  </si>
  <si>
    <t>OSOBNI POMOĆNICI I POMOĆNICI U NASTAVI</t>
  </si>
  <si>
    <t>Aktivnost A400118</t>
  </si>
  <si>
    <t>NABAVA UDŽBENIKA I DRUGIH OBRAZOVNIH MATERIJALA</t>
  </si>
  <si>
    <t>Izvor financiranja 5.4.1.</t>
  </si>
  <si>
    <t>Pomoći PK</t>
  </si>
  <si>
    <t>Naknade građanima i kućanstvima na temelju osiguranja i druge naknade</t>
  </si>
  <si>
    <t>Kapitalni projekt K400108</t>
  </si>
  <si>
    <t>BioMOZAIK Krš i more</t>
  </si>
  <si>
    <t>Izvor financiranja 5.5.1</t>
  </si>
  <si>
    <t>Izvor financiranja 5.5.2</t>
  </si>
  <si>
    <t>Pomoći EU za PK - prenesena sredstva</t>
  </si>
  <si>
    <t>Čuvari baštine</t>
  </si>
  <si>
    <t xml:space="preserve">Izvor financiranja 5.4.2 </t>
  </si>
  <si>
    <t>Pomoći PK - prenesena sredstva</t>
  </si>
  <si>
    <t>RAST</t>
  </si>
  <si>
    <t xml:space="preserve">Pomoći PK </t>
  </si>
  <si>
    <t>FINANCIRANJE TROŠKOVA PREHRANE ZA UČENIKE OŠ</t>
  </si>
  <si>
    <t>OPSKRBA ŠKOLSKIH USTANOVA HIGIJENSKIM POTREPŠTINAMA ZA UČENICE</t>
  </si>
  <si>
    <t>UČIMO ZAJEDNO V</t>
  </si>
  <si>
    <t>Izvor financiranja 5.3.1.</t>
  </si>
  <si>
    <t>Pomoći EU</t>
  </si>
  <si>
    <t>UČIMO ZAJEDNO VI</t>
  </si>
  <si>
    <t>PROGRAM 4030</t>
  </si>
  <si>
    <t>OSNOVNOŠKOLSKO OBRAZOVANJE</t>
  </si>
  <si>
    <t>Aktivnost A403001</t>
  </si>
  <si>
    <t>RASHODI DJELATNOSTI</t>
  </si>
  <si>
    <t xml:space="preserve">Izvor financiranja 3.2.1 </t>
  </si>
  <si>
    <t xml:space="preserve">Izvor financiranja 3.2.2 </t>
  </si>
  <si>
    <t>Vlastiti prihodi PK-prenesena sredstva</t>
  </si>
  <si>
    <t xml:space="preserve">Izvor financiranja 4.4.1 </t>
  </si>
  <si>
    <t>Prihodi za posebne namjene-Decentralizacija</t>
  </si>
  <si>
    <t xml:space="preserve">Izvor financiranja 5.4.1 </t>
  </si>
  <si>
    <t>Aktivnost A403002</t>
  </si>
  <si>
    <t>IZGRADNJA I UREĐENJE OBJEKATA TE NABAVA I ODRŽAVANJE OPREME</t>
  </si>
  <si>
    <t xml:space="preserve">Izvor financiranja 4.8.2 </t>
  </si>
  <si>
    <t>Prihodi za posebne namjene PK - prenesena sredstva</t>
  </si>
  <si>
    <t xml:space="preserve">Izvor financiranja 5.4.1. </t>
  </si>
  <si>
    <t>Aktivnost A403004</t>
  </si>
  <si>
    <t>PRIJEVOZ UČENIKA OSNOVNIH ŠKOLA</t>
  </si>
  <si>
    <t>Aktivnost T400103</t>
  </si>
  <si>
    <t>Aktivnost T400108</t>
  </si>
  <si>
    <t>Aktivnost T400110</t>
  </si>
  <si>
    <t>Aktivnost T400111</t>
  </si>
  <si>
    <t>Aktivnost T400120</t>
  </si>
  <si>
    <t>Aktivnost T400121</t>
  </si>
  <si>
    <t>Aktivnost T400122</t>
  </si>
  <si>
    <t>Izvor financiranja 4.8.1</t>
  </si>
  <si>
    <t>Prihodi za posebne namjene PK</t>
  </si>
  <si>
    <t>Aktivnost A403003</t>
  </si>
  <si>
    <t>PRAVNO ZASTUPANJE, NAKNADE ŠTETE I OSTALO</t>
  </si>
  <si>
    <t>UKUPNO RASHODI:</t>
  </si>
  <si>
    <t>Prihodi od upravnih i administrativnih pristojbi, pristojbi po posebnim propisima i naknada</t>
  </si>
  <si>
    <t>UKUPNI RASHODI:</t>
  </si>
  <si>
    <t>Izvor financiranja 4.4.2</t>
  </si>
  <si>
    <t>Prihodi za posebne namjene-Decentralizacija-prenesena sredstva</t>
  </si>
  <si>
    <t>Izvor financiranja 6.2.1.</t>
  </si>
  <si>
    <t>Donacije PK</t>
  </si>
  <si>
    <t xml:space="preserve">Izvor financiranja 1.1.1 </t>
  </si>
  <si>
    <t>Dodatna ulaganja na građevinskim objektima</t>
  </si>
  <si>
    <t>ŠKOLSKI MEDNI DAN</t>
  </si>
  <si>
    <t>Izvor financiranja 5.1.1.</t>
  </si>
  <si>
    <t xml:space="preserve">Pomoći </t>
  </si>
  <si>
    <t>Izvršenje 2023.</t>
  </si>
  <si>
    <t>Plan 2024.</t>
  </si>
  <si>
    <t>1. Rebalans 2024.</t>
  </si>
  <si>
    <t>Proračun za 2025.</t>
  </si>
  <si>
    <t>Projekcija proračuna
za 2027.</t>
  </si>
  <si>
    <t>FINANCIJSKI PLAN PRORAČUNSKOG KORISNIKA JEDINICE LOKALNE I PODRUČNE (REGIONALNE) SAMOUPRAVE 
ZA 2025. I PROJEKCIJA ZA 2026. I 2027. GODINU</t>
  </si>
  <si>
    <t>Kapitalni projekt K400105</t>
  </si>
  <si>
    <t>Jadranski RZC STEM</t>
  </si>
  <si>
    <t>Pomoći PK-prenesena sredstva</t>
  </si>
  <si>
    <t>Izvor financiranja 5.4.2.</t>
  </si>
  <si>
    <t>Izvor financiranja 1.1.2</t>
  </si>
  <si>
    <t>Opći prihodi i primici-prenesena sredstva</t>
  </si>
  <si>
    <t>Izvor financiranja 5.3.2.</t>
  </si>
  <si>
    <t>Pomoći EU-prenesena sredstva</t>
  </si>
  <si>
    <t>Izvor financiranja 5.1.1</t>
  </si>
  <si>
    <t>Pomoći</t>
  </si>
  <si>
    <t>Prevencija mentalnog zdravlja PŠ i SŠ</t>
  </si>
  <si>
    <t>Aktivnost T400160</t>
  </si>
  <si>
    <t>Izvor financiranja 5.4.2</t>
  </si>
  <si>
    <t>Izvor financiranja 6.2.1</t>
  </si>
  <si>
    <t>Donacije</t>
  </si>
  <si>
    <t>Tekući projekt T400101</t>
  </si>
  <si>
    <t>Aktivnost T400156</t>
  </si>
  <si>
    <t>Izvannastavne aktivnosti OŠ i SŠ</t>
  </si>
  <si>
    <t>IZVJEŠTAJ O PRIHODIMA I RASHODIMA PREMA EKONOMSKOJ KLASIFIKACIJI</t>
  </si>
  <si>
    <t>Vlastiti izvori</t>
  </si>
  <si>
    <t>Višak prihoda poslovanja</t>
  </si>
  <si>
    <t>VIŠAK KORIŠTEN ZA POKRIĆE RASHODA</t>
  </si>
  <si>
    <t>MANJAK POKRIVEN TEKUĆIM PRIHODIMA</t>
  </si>
  <si>
    <t>Manjak prihoda poslovanja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</si>
  <si>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</si>
  <si>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</si>
  <si>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</si>
  <si>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</si>
  <si>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3 Vlastiti prihodi</t>
  </si>
  <si>
    <t>31 Vlastiti prihodi</t>
  </si>
  <si>
    <t>4 Prihodi za posebne namjene</t>
  </si>
  <si>
    <t>44 Prihodi za posebne namjene-Decentralizacija</t>
  </si>
  <si>
    <t>48 Prihodi za posebne namjenePK</t>
  </si>
  <si>
    <t>5 Pomoći</t>
  </si>
  <si>
    <t>51 Pomoći</t>
  </si>
  <si>
    <t>53 Pomoći EU</t>
  </si>
  <si>
    <t>54 Pomoći PK</t>
  </si>
  <si>
    <t>55 Pomoći EU za PK</t>
  </si>
  <si>
    <t>6 Donacije</t>
  </si>
  <si>
    <t>62 Donacije proračunskim korisnicima SDŽ</t>
  </si>
  <si>
    <t>UKUPNO RASHODI</t>
  </si>
  <si>
    <t>1.1.2. Opći prihodi i primici prenesena sredstva</t>
  </si>
  <si>
    <t>3.2.2. Vlastiti prihodi-prenesena sredstva</t>
  </si>
  <si>
    <t>4.8.2. Prihodi za posebne namjene PK-prenesena sredstva</t>
  </si>
  <si>
    <t>5.4.2. Pomoći PK-prenesena sredstva</t>
  </si>
  <si>
    <t>5.5.2. Pomoću EU za PK-prenesena sredstva</t>
  </si>
  <si>
    <t>9 Rezultat</t>
  </si>
  <si>
    <t>91 Opći prihodi i primici - višak</t>
  </si>
  <si>
    <t>93 Vlastiti prihodi-višak</t>
  </si>
  <si>
    <t>94 Prihodi za posebne namjene - višak</t>
  </si>
  <si>
    <t>95 Pomoći -višak</t>
  </si>
  <si>
    <t>5.3.2. Pomoći EU-prenesena sredstva</t>
  </si>
  <si>
    <t>ULJP 2021.-2027.-UČIMO ZAJEDNO VII</t>
  </si>
  <si>
    <t>OŠ Trilj - Trilj</t>
  </si>
  <si>
    <t>Poljičke Republike 18</t>
  </si>
  <si>
    <t>OIB: 90202453567</t>
  </si>
  <si>
    <t>KLASA: 400-01/24-01/8
URBROJ:2181-303-01-24-1</t>
  </si>
  <si>
    <t xml:space="preserve">RASHODI </t>
  </si>
  <si>
    <t>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</si>
</sst>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22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22" fillId="0" borderId="3" xfId="1" applyNumberFormat="1" applyFont="1" applyFill="1" applyBorder="1" applyAlignment="1" applyProtection="1">
      <alignment horizontal="left" vertical="center"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0" fillId="0" borderId="3" xfId="1" applyNumberFormat="1" applyFont="1" applyFill="1" applyBorder="1" applyAlignment="1" applyProtection="1">
      <alignment horizontal="left" vertical="center" wrapText="1"/>
    </xf>
    <xf numFmtId="4" fontId="22" fillId="0" borderId="3" xfId="1" applyNumberFormat="1" applyFont="1" applyFill="1" applyBorder="1" applyAlignment="1" applyProtection="1">
      <alignment horizontal="left" vertical="center" wrapText="1"/>
    </xf>
    <xf numFmtId="4" fontId="18" fillId="0" borderId="3" xfId="0" applyNumberFormat="1" applyFont="1" applyBorder="1"/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 applyProtection="1">
      <alignment horizontal="right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4" fontId="17" fillId="8" borderId="3" xfId="0" applyNumberFormat="1" applyFont="1" applyFill="1" applyBorder="1" applyAlignment="1">
      <alignment horizontal="right"/>
    </xf>
    <xf numFmtId="4" fontId="17" fillId="8" borderId="3" xfId="0" applyNumberFormat="1" applyFont="1" applyFill="1" applyBorder="1" applyAlignment="1" applyProtection="1">
      <alignment horizontal="right" wrapText="1"/>
    </xf>
    <xf numFmtId="4" fontId="17" fillId="8" borderId="3" xfId="0" applyNumberFormat="1" applyFont="1" applyFill="1" applyBorder="1" applyAlignment="1"/>
    <xf numFmtId="4" fontId="3" fillId="2" borderId="3" xfId="0" applyNumberFormat="1" applyFont="1" applyFill="1" applyBorder="1" applyAlignment="1"/>
    <xf numFmtId="4" fontId="3" fillId="2" borderId="4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4" fontId="6" fillId="6" borderId="3" xfId="0" applyNumberFormat="1" applyFont="1" applyFill="1" applyBorder="1" applyAlignment="1">
      <alignment horizontal="right"/>
    </xf>
    <xf numFmtId="4" fontId="27" fillId="0" borderId="3" xfId="1" applyNumberFormat="1" applyFont="1" applyFill="1" applyBorder="1" applyAlignment="1" applyProtection="1">
      <alignment horizontal="righ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8" fillId="7" borderId="3" xfId="0" applyNumberFormat="1" applyFont="1" applyFill="1" applyBorder="1" applyAlignment="1" applyProtection="1">
      <alignment vertical="center" wrapText="1"/>
    </xf>
    <xf numFmtId="4" fontId="8" fillId="7" borderId="3" xfId="0" applyNumberFormat="1" applyFont="1" applyFill="1" applyBorder="1" applyAlignment="1" applyProtection="1">
      <alignment vertical="center" wrapText="1"/>
    </xf>
    <xf numFmtId="4" fontId="17" fillId="8" borderId="4" xfId="0" applyNumberFormat="1" applyFont="1" applyFill="1" applyBorder="1" applyAlignment="1" applyProtection="1">
      <alignment horizontal="right" vertical="center" wrapText="1"/>
    </xf>
    <xf numFmtId="4" fontId="3" fillId="8" borderId="4" xfId="0" applyNumberFormat="1" applyFont="1" applyFill="1" applyBorder="1" applyAlignment="1" applyProtection="1">
      <alignment horizontal="right" vertical="center" wrapText="1"/>
    </xf>
    <xf numFmtId="4" fontId="3" fillId="8" borderId="3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4" fontId="6" fillId="7" borderId="4" xfId="0" applyNumberFormat="1" applyFont="1" applyFill="1" applyBorder="1" applyAlignment="1" applyProtection="1">
      <alignment horizontal="right" vertical="center" wrapText="1"/>
    </xf>
    <xf numFmtId="4" fontId="26" fillId="7" borderId="4" xfId="0" applyNumberFormat="1" applyFont="1" applyFill="1" applyBorder="1" applyAlignment="1" applyProtection="1">
      <alignment horizontal="right" vertical="center" wrapText="1"/>
    </xf>
    <xf numFmtId="0" fontId="1" fillId="6" borderId="3" xfId="0" applyFont="1" applyFill="1" applyBorder="1"/>
    <xf numFmtId="0" fontId="29" fillId="6" borderId="3" xfId="0" applyFont="1" applyFill="1" applyBorder="1" applyAlignment="1">
      <alignment horizontal="left" vertical="center"/>
    </xf>
    <xf numFmtId="4" fontId="1" fillId="6" borderId="3" xfId="0" applyNumberFormat="1" applyFont="1" applyFill="1" applyBorder="1"/>
    <xf numFmtId="0" fontId="10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0" fillId="2" borderId="0" xfId="0" applyFill="1"/>
    <xf numFmtId="0" fontId="26" fillId="4" borderId="3" xfId="0" applyNumberFormat="1" applyFont="1" applyFill="1" applyBorder="1" applyAlignment="1" applyProtection="1">
      <alignment horizontal="left" vertical="center" wrapText="1"/>
    </xf>
    <xf numFmtId="4" fontId="28" fillId="4" borderId="3" xfId="0" applyNumberFormat="1" applyFont="1" applyFill="1" applyBorder="1"/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4" fontId="3" fillId="2" borderId="4" xfId="0" applyNumberFormat="1" applyFont="1" applyFill="1" applyBorder="1" applyAlignment="1" applyProtection="1">
      <alignment horizontal="right" wrapText="1"/>
    </xf>
    <xf numFmtId="4" fontId="6" fillId="7" borderId="3" xfId="0" applyNumberFormat="1" applyFont="1" applyFill="1" applyBorder="1" applyAlignment="1"/>
    <xf numFmtId="4" fontId="8" fillId="7" borderId="3" xfId="0" quotePrefix="1" applyNumberFormat="1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4" fontId="30" fillId="6" borderId="3" xfId="0" applyNumberFormat="1" applyFont="1" applyFill="1" applyBorder="1" applyAlignment="1" applyProtection="1">
      <alignment vertical="center" wrapTex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4" fontId="0" fillId="7" borderId="3" xfId="0" applyNumberFormat="1" applyFill="1" applyBorder="1"/>
    <xf numFmtId="0" fontId="9" fillId="2" borderId="3" xfId="0" quotePrefix="1" applyFont="1" applyFill="1" applyBorder="1" applyAlignment="1">
      <alignment horizontal="left" vertical="center" wrapText="1" indent="1"/>
    </xf>
    <xf numFmtId="4" fontId="0" fillId="9" borderId="3" xfId="0" applyNumberFormat="1" applyFill="1" applyBorder="1"/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29" fillId="7" borderId="3" xfId="0" applyNumberFormat="1" applyFont="1" applyFill="1" applyBorder="1" applyAlignment="1" applyProtection="1">
      <alignment horizontal="left" vertical="center" wrapText="1"/>
    </xf>
    <xf numFmtId="0" fontId="29" fillId="7" borderId="3" xfId="0" applyNumberFormat="1" applyFont="1" applyFill="1" applyBorder="1" applyAlignment="1" applyProtection="1">
      <alignment horizontal="left" vertical="center" wrapText="1" indent="1"/>
    </xf>
    <xf numFmtId="4" fontId="0" fillId="2" borderId="3" xfId="0" applyNumberFormat="1" applyFill="1" applyBorder="1"/>
    <xf numFmtId="4" fontId="6" fillId="4" borderId="3" xfId="0" applyNumberFormat="1" applyFont="1" applyFill="1" applyBorder="1" applyAlignment="1" applyProtection="1">
      <alignment horizontal="right" wrapText="1"/>
    </xf>
    <xf numFmtId="0" fontId="9" fillId="2" borderId="3" xfId="0" applyFont="1" applyFill="1" applyBorder="1" applyAlignment="1">
      <alignment horizontal="left" vertical="center" indent="1"/>
    </xf>
    <xf numFmtId="0" fontId="29" fillId="4" borderId="3" xfId="0" applyNumberFormat="1" applyFont="1" applyFill="1" applyBorder="1" applyAlignment="1" applyProtection="1">
      <alignment horizontal="left" vertical="center" wrapText="1" indent="1"/>
    </xf>
    <xf numFmtId="4" fontId="1" fillId="4" borderId="3" xfId="0" applyNumberFormat="1" applyFont="1" applyFill="1" applyBorder="1"/>
    <xf numFmtId="0" fontId="21" fillId="2" borderId="3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31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7" fillId="8" borderId="1" xfId="0" applyNumberFormat="1" applyFont="1" applyFill="1" applyBorder="1" applyAlignment="1" applyProtection="1">
      <alignment horizontal="left" vertical="center" wrapText="1"/>
    </xf>
    <xf numFmtId="0" fontId="17" fillId="8" borderId="2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26" fillId="7" borderId="1" xfId="0" applyNumberFormat="1" applyFont="1" applyFill="1" applyBorder="1" applyAlignment="1" applyProtection="1">
      <alignment horizontal="left" vertical="center" wrapText="1"/>
    </xf>
    <xf numFmtId="0" fontId="26" fillId="7" borderId="2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3" fillId="8" borderId="1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4" zoomScale="80" zoomScaleNormal="80" workbookViewId="0">
      <selection activeCell="H19" sqref="H19"/>
    </sheetView>
  </sheetViews>
  <sheetFormatPr defaultRowHeight="15" x14ac:dyDescent="0.25"/>
  <cols>
    <col min="5" max="7" width="25.28515625" customWidth="1"/>
    <col min="8" max="8" width="23.42578125" customWidth="1"/>
    <col min="9" max="11" width="25.28515625" customWidth="1"/>
  </cols>
  <sheetData>
    <row r="1" spans="1:11" ht="15.75" x14ac:dyDescent="0.25">
      <c r="A1" s="179" t="s">
        <v>217</v>
      </c>
      <c r="B1" s="179"/>
      <c r="C1" s="179"/>
      <c r="D1" s="179"/>
    </row>
    <row r="2" spans="1:11" ht="15.75" x14ac:dyDescent="0.25">
      <c r="A2" s="179" t="s">
        <v>218</v>
      </c>
      <c r="B2" s="179"/>
      <c r="C2" s="179"/>
      <c r="D2" s="179"/>
    </row>
    <row r="3" spans="1:11" ht="15.75" x14ac:dyDescent="0.25">
      <c r="A3" s="179" t="s">
        <v>219</v>
      </c>
      <c r="B3" s="179"/>
      <c r="C3" s="179"/>
      <c r="D3" s="179"/>
    </row>
    <row r="4" spans="1:11" ht="30" customHeight="1" x14ac:dyDescent="0.25">
      <c r="A4" s="178" t="s">
        <v>220</v>
      </c>
      <c r="B4" s="179"/>
      <c r="C4" s="179"/>
      <c r="D4" s="179"/>
    </row>
    <row r="5" spans="1:11" ht="42" customHeight="1" x14ac:dyDescent="0.25">
      <c r="A5" s="185" t="s">
        <v>163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8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.75" x14ac:dyDescent="0.25">
      <c r="A7" s="185" t="s">
        <v>25</v>
      </c>
      <c r="B7" s="185"/>
      <c r="C7" s="185"/>
      <c r="D7" s="185"/>
      <c r="E7" s="185"/>
      <c r="F7" s="185"/>
      <c r="G7" s="185"/>
      <c r="H7" s="185"/>
      <c r="I7" s="185"/>
      <c r="J7" s="198"/>
      <c r="K7" s="198"/>
    </row>
    <row r="8" spans="1:11" ht="18" x14ac:dyDescent="0.25">
      <c r="A8" s="23"/>
      <c r="B8" s="23"/>
      <c r="C8" s="23"/>
      <c r="D8" s="23"/>
      <c r="E8" s="23"/>
      <c r="F8" s="23"/>
      <c r="G8" s="23"/>
      <c r="H8" s="23"/>
      <c r="I8" s="23"/>
      <c r="J8" s="5"/>
      <c r="K8" s="5"/>
    </row>
    <row r="9" spans="1:11" ht="18" customHeight="1" x14ac:dyDescent="0.25">
      <c r="A9" s="185" t="s">
        <v>31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spans="1:11" ht="18" x14ac:dyDescent="0.25">
      <c r="A10" s="1"/>
      <c r="B10" s="2"/>
      <c r="C10" s="2"/>
      <c r="D10" s="2"/>
      <c r="E10" s="6"/>
      <c r="F10" s="7"/>
      <c r="G10" s="7"/>
      <c r="H10" s="7"/>
      <c r="I10" s="7"/>
      <c r="J10" s="7"/>
      <c r="K10" s="36" t="s">
        <v>38</v>
      </c>
    </row>
    <row r="11" spans="1:11" ht="25.5" x14ac:dyDescent="0.25">
      <c r="A11" s="28"/>
      <c r="B11" s="29"/>
      <c r="C11" s="29"/>
      <c r="D11" s="30"/>
      <c r="E11" s="31"/>
      <c r="F11" s="3" t="s">
        <v>158</v>
      </c>
      <c r="G11" s="3" t="s">
        <v>159</v>
      </c>
      <c r="H11" s="3" t="s">
        <v>160</v>
      </c>
      <c r="I11" s="3" t="s">
        <v>161</v>
      </c>
      <c r="J11" s="3" t="s">
        <v>74</v>
      </c>
      <c r="K11" s="3" t="s">
        <v>162</v>
      </c>
    </row>
    <row r="12" spans="1:11" x14ac:dyDescent="0.25">
      <c r="A12" s="187" t="s">
        <v>0</v>
      </c>
      <c r="B12" s="177"/>
      <c r="C12" s="177"/>
      <c r="D12" s="177"/>
      <c r="E12" s="195"/>
      <c r="F12" s="86">
        <f t="shared" ref="F12:K12" si="0">F13+F14</f>
        <v>2835428.7799999993</v>
      </c>
      <c r="G12" s="86">
        <f t="shared" si="0"/>
        <v>2712678.3899999997</v>
      </c>
      <c r="H12" s="86">
        <f t="shared" si="0"/>
        <v>3749538.6399999997</v>
      </c>
      <c r="I12" s="86">
        <f t="shared" si="0"/>
        <v>3810804.2500000005</v>
      </c>
      <c r="J12" s="86">
        <f t="shared" si="0"/>
        <v>3842057.45</v>
      </c>
      <c r="K12" s="86">
        <f t="shared" si="0"/>
        <v>3800122</v>
      </c>
    </row>
    <row r="13" spans="1:11" x14ac:dyDescent="0.25">
      <c r="A13" s="196" t="s">
        <v>75</v>
      </c>
      <c r="B13" s="194"/>
      <c r="C13" s="194"/>
      <c r="D13" s="194"/>
      <c r="E13" s="175"/>
      <c r="F13" s="87">
        <f>' Račun prihoda i rashoda'!D10</f>
        <v>2835428.7799999993</v>
      </c>
      <c r="G13" s="87">
        <f>' Račun prihoda i rashoda'!E10</f>
        <v>2712678.3899999997</v>
      </c>
      <c r="H13" s="87">
        <f>' Račun prihoda i rashoda'!F10</f>
        <v>3749538.6399999997</v>
      </c>
      <c r="I13" s="87">
        <f>' Račun prihoda i rashoda'!G10</f>
        <v>3810804.2500000005</v>
      </c>
      <c r="J13" s="87">
        <f>' Račun prihoda i rashoda'!H10</f>
        <v>3842057.45</v>
      </c>
      <c r="K13" s="87">
        <f>' Račun prihoda i rashoda'!I10</f>
        <v>3800122</v>
      </c>
    </row>
    <row r="14" spans="1:11" x14ac:dyDescent="0.25">
      <c r="A14" s="197" t="s">
        <v>76</v>
      </c>
      <c r="B14" s="175"/>
      <c r="C14" s="175"/>
      <c r="D14" s="175"/>
      <c r="E14" s="175"/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</row>
    <row r="15" spans="1:11" x14ac:dyDescent="0.25">
      <c r="A15" s="37" t="s">
        <v>1</v>
      </c>
      <c r="B15" s="40"/>
      <c r="C15" s="40"/>
      <c r="D15" s="40"/>
      <c r="E15" s="40"/>
      <c r="F15" s="86">
        <f t="shared" ref="F15:K15" si="1">F16+F17</f>
        <v>2837844.0999999996</v>
      </c>
      <c r="G15" s="86">
        <f t="shared" si="1"/>
        <v>2712678.39</v>
      </c>
      <c r="H15" s="86">
        <f t="shared" si="1"/>
        <v>3636664.0100000002</v>
      </c>
      <c r="I15" s="86">
        <f t="shared" si="1"/>
        <v>3810804.25</v>
      </c>
      <c r="J15" s="86">
        <f t="shared" si="1"/>
        <v>3842057.45</v>
      </c>
      <c r="K15" s="86">
        <f t="shared" si="1"/>
        <v>3800122</v>
      </c>
    </row>
    <row r="16" spans="1:11" x14ac:dyDescent="0.25">
      <c r="A16" s="193" t="s">
        <v>77</v>
      </c>
      <c r="B16" s="194"/>
      <c r="C16" s="194"/>
      <c r="D16" s="194"/>
      <c r="E16" s="194"/>
      <c r="F16" s="87">
        <f>' Račun prihoda i rashoda'!D24</f>
        <v>2786839.4699999997</v>
      </c>
      <c r="G16" s="87">
        <f>' Račun prihoda i rashoda'!E24</f>
        <v>2676228.39</v>
      </c>
      <c r="H16" s="87">
        <f>' Račun prihoda i rashoda'!F24</f>
        <v>3578519.5300000003</v>
      </c>
      <c r="I16" s="87">
        <f>' Račun prihoda i rashoda'!G24</f>
        <v>3765841.25</v>
      </c>
      <c r="J16" s="87">
        <f>' Račun prihoda i rashoda'!H24</f>
        <v>3797094.45</v>
      </c>
      <c r="K16" s="87">
        <f>' Račun prihoda i rashoda'!I24</f>
        <v>3755159</v>
      </c>
    </row>
    <row r="17" spans="1:11" x14ac:dyDescent="0.25">
      <c r="A17" s="174" t="s">
        <v>78</v>
      </c>
      <c r="B17" s="175"/>
      <c r="C17" s="175"/>
      <c r="D17" s="175"/>
      <c r="E17" s="175"/>
      <c r="F17" s="88">
        <f>' Račun prihoda i rashoda'!D31</f>
        <v>51004.63</v>
      </c>
      <c r="G17" s="88">
        <f>' Račun prihoda i rashoda'!E31</f>
        <v>36450</v>
      </c>
      <c r="H17" s="88">
        <f>' Račun prihoda i rashoda'!F31</f>
        <v>58144.480000000003</v>
      </c>
      <c r="I17" s="88">
        <f>' Račun prihoda i rashoda'!G31</f>
        <v>44963</v>
      </c>
      <c r="J17" s="88">
        <f>' Račun prihoda i rashoda'!H31</f>
        <v>44963</v>
      </c>
      <c r="K17" s="88">
        <f>' Račun prihoda i rashoda'!I31</f>
        <v>44963</v>
      </c>
    </row>
    <row r="18" spans="1:11" x14ac:dyDescent="0.25">
      <c r="A18" s="176" t="s">
        <v>2</v>
      </c>
      <c r="B18" s="177"/>
      <c r="C18" s="177"/>
      <c r="D18" s="177"/>
      <c r="E18" s="177"/>
      <c r="F18" s="86">
        <f>F12-F15</f>
        <v>-2415.320000000298</v>
      </c>
      <c r="G18" s="86">
        <f>G12-G15</f>
        <v>0</v>
      </c>
      <c r="H18" s="86">
        <f t="shared" ref="H18:K18" si="2">H12-H15</f>
        <v>112874.62999999942</v>
      </c>
      <c r="I18" s="86">
        <f t="shared" si="2"/>
        <v>0</v>
      </c>
      <c r="J18" s="86">
        <f t="shared" si="2"/>
        <v>0</v>
      </c>
      <c r="K18" s="86">
        <f t="shared" si="2"/>
        <v>0</v>
      </c>
    </row>
    <row r="19" spans="1:11" ht="18" x14ac:dyDescent="0.25">
      <c r="A19" s="23"/>
      <c r="B19" s="21"/>
      <c r="C19" s="21"/>
      <c r="D19" s="21"/>
      <c r="E19" s="21"/>
      <c r="F19" s="21"/>
      <c r="G19" s="21"/>
      <c r="H19" s="21"/>
      <c r="I19" s="22"/>
      <c r="J19" s="22"/>
      <c r="K19" s="22"/>
    </row>
    <row r="20" spans="1:11" ht="18" customHeight="1" x14ac:dyDescent="0.25">
      <c r="A20" s="185" t="s">
        <v>32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</row>
    <row r="21" spans="1:11" ht="18" x14ac:dyDescent="0.25">
      <c r="A21" s="23"/>
      <c r="B21" s="21"/>
      <c r="C21" s="21"/>
      <c r="D21" s="21"/>
      <c r="E21" s="21"/>
      <c r="F21" s="21"/>
      <c r="G21" s="21"/>
      <c r="H21" s="21"/>
      <c r="I21" s="22"/>
      <c r="J21" s="22"/>
      <c r="K21" s="22"/>
    </row>
    <row r="22" spans="1:11" ht="25.5" x14ac:dyDescent="0.25">
      <c r="A22" s="28"/>
      <c r="B22" s="29"/>
      <c r="C22" s="29"/>
      <c r="D22" s="30"/>
      <c r="E22" s="31"/>
      <c r="F22" s="3" t="s">
        <v>158</v>
      </c>
      <c r="G22" s="3" t="s">
        <v>159</v>
      </c>
      <c r="H22" s="3" t="s">
        <v>160</v>
      </c>
      <c r="I22" s="3" t="s">
        <v>161</v>
      </c>
      <c r="J22" s="3" t="s">
        <v>74</v>
      </c>
      <c r="K22" s="3" t="s">
        <v>162</v>
      </c>
    </row>
    <row r="23" spans="1:11" ht="15.75" customHeight="1" x14ac:dyDescent="0.25">
      <c r="A23" s="174" t="s">
        <v>79</v>
      </c>
      <c r="B23" s="175"/>
      <c r="C23" s="175"/>
      <c r="D23" s="175"/>
      <c r="E23" s="175"/>
      <c r="F23" s="34"/>
      <c r="G23" s="34"/>
      <c r="H23" s="34"/>
      <c r="I23" s="34"/>
      <c r="J23" s="34"/>
      <c r="K23" s="33"/>
    </row>
    <row r="24" spans="1:11" x14ac:dyDescent="0.25">
      <c r="A24" s="174" t="s">
        <v>80</v>
      </c>
      <c r="B24" s="175"/>
      <c r="C24" s="175"/>
      <c r="D24" s="175"/>
      <c r="E24" s="175"/>
      <c r="F24" s="34"/>
      <c r="G24" s="34"/>
      <c r="H24" s="34"/>
      <c r="I24" s="34"/>
      <c r="J24" s="34"/>
      <c r="K24" s="33"/>
    </row>
    <row r="25" spans="1:11" x14ac:dyDescent="0.25">
      <c r="A25" s="176" t="s">
        <v>4</v>
      </c>
      <c r="B25" s="177"/>
      <c r="C25" s="177"/>
      <c r="D25" s="177"/>
      <c r="E25" s="177"/>
      <c r="F25" s="32">
        <f>F23-F24</f>
        <v>0</v>
      </c>
      <c r="G25" s="32">
        <f t="shared" ref="G25:K25" si="3">G23-G24</f>
        <v>0</v>
      </c>
      <c r="H25" s="32">
        <f t="shared" ref="H25" si="4">H23-H24</f>
        <v>0</v>
      </c>
      <c r="I25" s="32">
        <f t="shared" si="3"/>
        <v>0</v>
      </c>
      <c r="J25" s="32">
        <f t="shared" si="3"/>
        <v>0</v>
      </c>
      <c r="K25" s="32">
        <f t="shared" si="3"/>
        <v>0</v>
      </c>
    </row>
    <row r="26" spans="1:11" x14ac:dyDescent="0.25">
      <c r="A26" s="176" t="s">
        <v>5</v>
      </c>
      <c r="B26" s="177"/>
      <c r="C26" s="177"/>
      <c r="D26" s="177"/>
      <c r="E26" s="177"/>
      <c r="F26" s="86">
        <f>F18+F25</f>
        <v>-2415.320000000298</v>
      </c>
      <c r="G26" s="32">
        <f t="shared" ref="G26:K26" si="5">G18+G25</f>
        <v>0</v>
      </c>
      <c r="H26" s="86">
        <f t="shared" ref="H26" si="6">H18+H25</f>
        <v>112874.62999999942</v>
      </c>
      <c r="I26" s="32">
        <f t="shared" si="5"/>
        <v>0</v>
      </c>
      <c r="J26" s="32">
        <f t="shared" si="5"/>
        <v>0</v>
      </c>
      <c r="K26" s="32">
        <f t="shared" si="5"/>
        <v>0</v>
      </c>
    </row>
    <row r="27" spans="1:11" ht="18" x14ac:dyDescent="0.25">
      <c r="A27" s="20"/>
      <c r="B27" s="21"/>
      <c r="C27" s="21"/>
      <c r="D27" s="21"/>
      <c r="E27" s="21"/>
      <c r="F27" s="21"/>
      <c r="G27" s="21"/>
      <c r="H27" s="21"/>
      <c r="I27" s="22"/>
      <c r="J27" s="22"/>
      <c r="K27" s="22"/>
    </row>
    <row r="28" spans="1:11" ht="15.75" x14ac:dyDescent="0.25">
      <c r="A28" s="185" t="s">
        <v>81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1" ht="15.75" x14ac:dyDescent="0.2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23.25" customHeight="1" x14ac:dyDescent="0.25">
      <c r="A30" s="28"/>
      <c r="B30" s="29"/>
      <c r="C30" s="29"/>
      <c r="D30" s="30"/>
      <c r="E30" s="31"/>
      <c r="F30" s="3" t="s">
        <v>158</v>
      </c>
      <c r="G30" s="3" t="s">
        <v>159</v>
      </c>
      <c r="H30" s="3" t="s">
        <v>160</v>
      </c>
      <c r="I30" s="3" t="s">
        <v>161</v>
      </c>
      <c r="J30" s="3" t="s">
        <v>74</v>
      </c>
      <c r="K30" s="3" t="s">
        <v>162</v>
      </c>
    </row>
    <row r="31" spans="1:11" ht="30" customHeight="1" x14ac:dyDescent="0.25">
      <c r="A31" s="180" t="s">
        <v>82</v>
      </c>
      <c r="B31" s="191"/>
      <c r="C31" s="191"/>
      <c r="D31" s="191"/>
      <c r="E31" s="192"/>
      <c r="F31" s="168">
        <v>-110459.31</v>
      </c>
      <c r="G31" s="48">
        <v>0</v>
      </c>
      <c r="H31" s="168">
        <v>-112874.63</v>
      </c>
      <c r="I31" s="48"/>
      <c r="J31" s="48">
        <v>0</v>
      </c>
      <c r="K31" s="49">
        <v>0</v>
      </c>
    </row>
    <row r="32" spans="1:11" ht="15" customHeight="1" x14ac:dyDescent="0.25">
      <c r="A32" s="176" t="s">
        <v>83</v>
      </c>
      <c r="B32" s="177"/>
      <c r="C32" s="177"/>
      <c r="D32" s="177"/>
      <c r="E32" s="177"/>
      <c r="F32" s="169">
        <v>-110459.31</v>
      </c>
      <c r="G32" s="50">
        <f t="shared" ref="G32:K32" si="7">G26+G31</f>
        <v>0</v>
      </c>
      <c r="H32" s="50">
        <v>0</v>
      </c>
      <c r="I32" s="50">
        <f t="shared" si="7"/>
        <v>0</v>
      </c>
      <c r="J32" s="50">
        <f t="shared" si="7"/>
        <v>0</v>
      </c>
      <c r="K32" s="51">
        <f t="shared" si="7"/>
        <v>0</v>
      </c>
    </row>
    <row r="33" spans="1:11" ht="25.5" customHeight="1" x14ac:dyDescent="0.25">
      <c r="A33" s="187" t="s">
        <v>84</v>
      </c>
      <c r="B33" s="188"/>
      <c r="C33" s="188"/>
      <c r="D33" s="188"/>
      <c r="E33" s="189"/>
      <c r="F33" s="169">
        <v>-112874.63</v>
      </c>
      <c r="G33" s="50">
        <f t="shared" ref="G33:K33" si="8">G18+G25+G31-G32</f>
        <v>0</v>
      </c>
      <c r="H33" s="50">
        <v>0</v>
      </c>
      <c r="I33" s="50">
        <f t="shared" si="8"/>
        <v>0</v>
      </c>
      <c r="J33" s="50">
        <f t="shared" si="8"/>
        <v>0</v>
      </c>
      <c r="K33" s="51">
        <f t="shared" si="8"/>
        <v>0</v>
      </c>
    </row>
    <row r="34" spans="1:11" ht="15" customHeight="1" x14ac:dyDescent="0.25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11.25" customHeight="1" x14ac:dyDescent="0.25">
      <c r="A35" s="190" t="s">
        <v>85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29.25" customHeight="1" x14ac:dyDescent="0.25">
      <c r="A36" s="54"/>
      <c r="B36" s="55"/>
      <c r="C36" s="55"/>
      <c r="D36" s="55"/>
      <c r="E36" s="55"/>
      <c r="F36" s="55"/>
      <c r="G36" s="55"/>
      <c r="H36" s="55"/>
      <c r="I36" s="56"/>
      <c r="J36" s="56"/>
      <c r="K36" s="56"/>
    </row>
    <row r="37" spans="1:11" ht="25.5" x14ac:dyDescent="0.25">
      <c r="A37" s="57"/>
      <c r="B37" s="58"/>
      <c r="C37" s="58"/>
      <c r="D37" s="59"/>
      <c r="E37" s="60"/>
      <c r="F37" s="61" t="s">
        <v>158</v>
      </c>
      <c r="G37" s="61" t="s">
        <v>159</v>
      </c>
      <c r="H37" s="3" t="s">
        <v>160</v>
      </c>
      <c r="I37" s="61" t="s">
        <v>161</v>
      </c>
      <c r="J37" s="61" t="s">
        <v>74</v>
      </c>
      <c r="K37" s="61" t="s">
        <v>162</v>
      </c>
    </row>
    <row r="38" spans="1:11" x14ac:dyDescent="0.25">
      <c r="A38" s="180" t="s">
        <v>82</v>
      </c>
      <c r="B38" s="191"/>
      <c r="C38" s="191"/>
      <c r="D38" s="191"/>
      <c r="E38" s="192"/>
      <c r="F38" s="168">
        <v>0</v>
      </c>
      <c r="G38" s="48">
        <v>0</v>
      </c>
      <c r="H38" s="168">
        <v>0</v>
      </c>
      <c r="I38" s="48">
        <f>G41</f>
        <v>0</v>
      </c>
      <c r="J38" s="48">
        <f>I41</f>
        <v>0</v>
      </c>
      <c r="K38" s="49">
        <f>J41</f>
        <v>0</v>
      </c>
    </row>
    <row r="39" spans="1:11" ht="27" customHeight="1" x14ac:dyDescent="0.25">
      <c r="A39" s="180" t="s">
        <v>3</v>
      </c>
      <c r="B39" s="191"/>
      <c r="C39" s="191"/>
      <c r="D39" s="191"/>
      <c r="E39" s="192"/>
      <c r="F39" s="168">
        <v>0</v>
      </c>
      <c r="G39" s="48">
        <v>0</v>
      </c>
      <c r="H39" s="168">
        <v>0</v>
      </c>
      <c r="I39" s="48"/>
      <c r="J39" s="48">
        <v>0</v>
      </c>
      <c r="K39" s="49">
        <v>0</v>
      </c>
    </row>
    <row r="40" spans="1:11" x14ac:dyDescent="0.25">
      <c r="A40" s="180" t="s">
        <v>86</v>
      </c>
      <c r="B40" s="181"/>
      <c r="C40" s="181"/>
      <c r="D40" s="181"/>
      <c r="E40" s="182"/>
      <c r="F40" s="168">
        <v>0</v>
      </c>
      <c r="G40" s="48">
        <v>0</v>
      </c>
      <c r="H40" s="168">
        <v>0</v>
      </c>
      <c r="I40" s="48">
        <v>0</v>
      </c>
      <c r="J40" s="48">
        <v>0</v>
      </c>
      <c r="K40" s="49">
        <v>0</v>
      </c>
    </row>
    <row r="41" spans="1:11" ht="15" customHeight="1" x14ac:dyDescent="0.25">
      <c r="A41" s="176" t="s">
        <v>83</v>
      </c>
      <c r="B41" s="177"/>
      <c r="C41" s="177"/>
      <c r="D41" s="177"/>
      <c r="E41" s="177"/>
      <c r="F41" s="170">
        <v>0</v>
      </c>
      <c r="G41" s="35">
        <f t="shared" ref="G41:K41" si="9">G38-G39+G40</f>
        <v>0</v>
      </c>
      <c r="H41" s="170">
        <v>0</v>
      </c>
      <c r="I41" s="35">
        <f t="shared" si="9"/>
        <v>0</v>
      </c>
      <c r="J41" s="35">
        <f t="shared" si="9"/>
        <v>0</v>
      </c>
      <c r="K41" s="62">
        <f t="shared" si="9"/>
        <v>0</v>
      </c>
    </row>
    <row r="43" spans="1:11" x14ac:dyDescent="0.25">
      <c r="A43" s="183"/>
      <c r="B43" s="184"/>
      <c r="C43" s="184"/>
      <c r="D43" s="184"/>
      <c r="E43" s="184"/>
      <c r="F43" s="184"/>
      <c r="G43" s="184"/>
      <c r="H43" s="184"/>
      <c r="I43" s="184"/>
      <c r="J43" s="184"/>
      <c r="K43" s="184"/>
    </row>
  </sheetData>
  <mergeCells count="28">
    <mergeCell ref="A1:D1"/>
    <mergeCell ref="A3:D3"/>
    <mergeCell ref="A2:D2"/>
    <mergeCell ref="A38:E38"/>
    <mergeCell ref="A39:E39"/>
    <mergeCell ref="A16:E16"/>
    <mergeCell ref="A12:E12"/>
    <mergeCell ref="A13:E13"/>
    <mergeCell ref="A14:E14"/>
    <mergeCell ref="A5:K5"/>
    <mergeCell ref="A7:K7"/>
    <mergeCell ref="A9:K9"/>
    <mergeCell ref="A20:K20"/>
    <mergeCell ref="A23:E23"/>
    <mergeCell ref="A24:E24"/>
    <mergeCell ref="A25:E25"/>
    <mergeCell ref="A43:K43"/>
    <mergeCell ref="A26:E26"/>
    <mergeCell ref="A28:K28"/>
    <mergeCell ref="A32:E32"/>
    <mergeCell ref="A33:E33"/>
    <mergeCell ref="A35:K35"/>
    <mergeCell ref="A31:E31"/>
    <mergeCell ref="A17:E17"/>
    <mergeCell ref="A18:E18"/>
    <mergeCell ref="A4:D4"/>
    <mergeCell ref="A40:E40"/>
    <mergeCell ref="A41:E4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80" zoomScaleNormal="80" workbookViewId="0">
      <selection activeCell="A2" sqref="A2:I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8.7109375" customWidth="1"/>
    <col min="4" max="4" width="24.7109375" customWidth="1"/>
    <col min="5" max="5" width="25.28515625" customWidth="1"/>
    <col min="6" max="6" width="22.85546875" customWidth="1"/>
    <col min="7" max="8" width="25.28515625" customWidth="1"/>
    <col min="9" max="9" width="19.42578125" customWidth="1"/>
  </cols>
  <sheetData>
    <row r="1" spans="1:9" ht="42" customHeight="1" x14ac:dyDescent="0.25">
      <c r="A1" s="185" t="s">
        <v>163</v>
      </c>
      <c r="B1" s="185"/>
      <c r="C1" s="185"/>
      <c r="D1" s="185"/>
      <c r="E1" s="185"/>
      <c r="F1" s="185"/>
      <c r="G1" s="185"/>
      <c r="H1" s="185"/>
      <c r="I1" s="185"/>
    </row>
    <row r="2" spans="1:9" ht="15.75" customHeight="1" x14ac:dyDescent="0.25">
      <c r="A2" s="185" t="s">
        <v>25</v>
      </c>
      <c r="B2" s="185"/>
      <c r="C2" s="185"/>
      <c r="D2" s="185"/>
      <c r="E2" s="185"/>
      <c r="F2" s="185"/>
      <c r="G2" s="185"/>
      <c r="H2" s="185"/>
      <c r="I2" s="185"/>
    </row>
    <row r="3" spans="1:9" ht="18" x14ac:dyDescent="0.25">
      <c r="A3" s="4"/>
      <c r="B3" s="4"/>
      <c r="C3" s="4"/>
      <c r="D3" s="23"/>
      <c r="E3" s="4"/>
      <c r="F3" s="4"/>
      <c r="G3" s="5"/>
      <c r="H3" s="5"/>
    </row>
    <row r="4" spans="1:9" ht="18" customHeight="1" x14ac:dyDescent="0.25">
      <c r="A4" s="185" t="s">
        <v>7</v>
      </c>
      <c r="B4" s="185"/>
      <c r="C4" s="185"/>
      <c r="D4" s="185"/>
      <c r="E4" s="185"/>
      <c r="F4" s="185"/>
      <c r="G4" s="185"/>
      <c r="H4" s="185"/>
      <c r="I4" s="185"/>
    </row>
    <row r="5" spans="1:9" ht="34.5" customHeight="1" x14ac:dyDescent="0.25">
      <c r="A5" s="136"/>
      <c r="B5" s="136"/>
      <c r="C5" s="136"/>
      <c r="D5" s="185" t="s">
        <v>182</v>
      </c>
      <c r="E5" s="185"/>
      <c r="F5" s="185"/>
      <c r="G5" s="136"/>
      <c r="H5" s="136"/>
      <c r="I5" s="136"/>
    </row>
    <row r="6" spans="1:9" ht="18" x14ac:dyDescent="0.25">
      <c r="A6" s="4"/>
      <c r="B6" s="4"/>
      <c r="C6" s="4"/>
      <c r="D6" s="23"/>
      <c r="E6" s="4"/>
      <c r="F6" s="4"/>
      <c r="G6" s="5"/>
      <c r="H6" s="5"/>
    </row>
    <row r="7" spans="1:9" ht="15.75" customHeight="1" x14ac:dyDescent="0.25">
      <c r="A7" s="185" t="s">
        <v>222</v>
      </c>
      <c r="B7" s="185"/>
      <c r="C7" s="185"/>
      <c r="D7" s="185"/>
      <c r="E7" s="185"/>
      <c r="F7" s="185"/>
      <c r="G7" s="185"/>
      <c r="H7" s="185"/>
      <c r="I7" s="185"/>
    </row>
    <row r="8" spans="1:9" ht="18" x14ac:dyDescent="0.25">
      <c r="A8" s="4"/>
      <c r="B8" s="4"/>
      <c r="C8" s="4"/>
      <c r="D8" s="23"/>
      <c r="E8" s="4"/>
      <c r="F8" s="4"/>
      <c r="G8" s="5"/>
      <c r="H8" s="5"/>
    </row>
    <row r="9" spans="1:9" ht="38.25" x14ac:dyDescent="0.25">
      <c r="A9" s="19" t="s">
        <v>8</v>
      </c>
      <c r="B9" s="18" t="s">
        <v>9</v>
      </c>
      <c r="C9" s="18" t="s">
        <v>6</v>
      </c>
      <c r="D9" s="18" t="s">
        <v>158</v>
      </c>
      <c r="E9" s="19" t="s">
        <v>159</v>
      </c>
      <c r="F9" s="19" t="s">
        <v>160</v>
      </c>
      <c r="G9" s="19" t="s">
        <v>161</v>
      </c>
      <c r="H9" s="19" t="s">
        <v>74</v>
      </c>
      <c r="I9" s="19" t="s">
        <v>162</v>
      </c>
    </row>
    <row r="10" spans="1:9" ht="15.75" customHeight="1" x14ac:dyDescent="0.25">
      <c r="A10" s="74">
        <v>6</v>
      </c>
      <c r="B10" s="74"/>
      <c r="C10" s="74" t="s">
        <v>11</v>
      </c>
      <c r="D10" s="75">
        <f t="shared" ref="D10:I10" si="0">D11+D12+D13+D14+D15</f>
        <v>2835428.7799999993</v>
      </c>
      <c r="E10" s="75">
        <f t="shared" si="0"/>
        <v>2712678.3899999997</v>
      </c>
      <c r="F10" s="75">
        <f t="shared" si="0"/>
        <v>3749538.6399999997</v>
      </c>
      <c r="G10" s="75">
        <f t="shared" si="0"/>
        <v>3810804.2500000005</v>
      </c>
      <c r="H10" s="75">
        <f t="shared" si="0"/>
        <v>3842057.45</v>
      </c>
      <c r="I10" s="75">
        <f t="shared" si="0"/>
        <v>3800122</v>
      </c>
    </row>
    <row r="11" spans="1:9" ht="25.5" x14ac:dyDescent="0.25">
      <c r="A11" s="10"/>
      <c r="B11" s="108">
        <v>63</v>
      </c>
      <c r="C11" s="108" t="s">
        <v>33</v>
      </c>
      <c r="D11" s="92">
        <v>2517898.2599999998</v>
      </c>
      <c r="E11" s="92">
        <v>2383654.54</v>
      </c>
      <c r="F11" s="92">
        <v>3339299.92</v>
      </c>
      <c r="G11" s="92">
        <v>3444955.6500000004</v>
      </c>
      <c r="H11" s="92">
        <v>3476208.85</v>
      </c>
      <c r="I11" s="92">
        <v>3460932.5</v>
      </c>
    </row>
    <row r="12" spans="1:9" x14ac:dyDescent="0.25">
      <c r="A12" s="11"/>
      <c r="B12" s="108">
        <v>64</v>
      </c>
      <c r="C12" s="108" t="s">
        <v>45</v>
      </c>
      <c r="D12" s="92">
        <v>0</v>
      </c>
      <c r="E12" s="92">
        <v>0.05</v>
      </c>
      <c r="F12" s="92">
        <v>0.05</v>
      </c>
      <c r="G12" s="92">
        <v>0.05</v>
      </c>
      <c r="H12" s="92">
        <v>0.05</v>
      </c>
      <c r="I12" s="92">
        <v>0.05</v>
      </c>
    </row>
    <row r="13" spans="1:9" ht="25.5" x14ac:dyDescent="0.25">
      <c r="A13" s="11"/>
      <c r="B13" s="108">
        <v>65</v>
      </c>
      <c r="C13" s="108" t="s">
        <v>147</v>
      </c>
      <c r="D13" s="92">
        <v>312.63</v>
      </c>
      <c r="E13" s="92">
        <v>500</v>
      </c>
      <c r="F13" s="92">
        <v>500</v>
      </c>
      <c r="G13" s="92">
        <v>0</v>
      </c>
      <c r="H13" s="92">
        <v>0</v>
      </c>
      <c r="I13" s="92">
        <v>0</v>
      </c>
    </row>
    <row r="14" spans="1:9" ht="25.5" x14ac:dyDescent="0.25">
      <c r="A14" s="11"/>
      <c r="B14" s="108">
        <v>66</v>
      </c>
      <c r="C14" s="108" t="s">
        <v>48</v>
      </c>
      <c r="D14" s="92">
        <v>10736.15</v>
      </c>
      <c r="E14" s="92">
        <v>6263.08</v>
      </c>
      <c r="F14" s="92">
        <v>11893.08</v>
      </c>
      <c r="G14" s="92">
        <v>7299.95</v>
      </c>
      <c r="H14" s="92">
        <v>7299.95</v>
      </c>
      <c r="I14" s="92">
        <v>7299.95</v>
      </c>
    </row>
    <row r="15" spans="1:9" ht="25.5" x14ac:dyDescent="0.25">
      <c r="A15" s="11"/>
      <c r="B15" s="106">
        <v>67</v>
      </c>
      <c r="C15" s="108" t="s">
        <v>35</v>
      </c>
      <c r="D15" s="92">
        <v>306481.74</v>
      </c>
      <c r="E15" s="92">
        <v>322260.71999999997</v>
      </c>
      <c r="F15" s="92">
        <v>397845.59</v>
      </c>
      <c r="G15" s="92">
        <v>358548.6</v>
      </c>
      <c r="H15" s="92">
        <v>358548.6</v>
      </c>
      <c r="I15" s="92">
        <v>331889.5</v>
      </c>
    </row>
    <row r="16" spans="1:9" ht="25.5" customHeight="1" x14ac:dyDescent="0.25">
      <c r="A16" s="199" t="s">
        <v>185</v>
      </c>
      <c r="B16" s="199"/>
      <c r="C16" s="199"/>
      <c r="D16" s="199"/>
      <c r="E16" s="199"/>
      <c r="F16" s="199"/>
      <c r="G16" s="199"/>
      <c r="H16" s="199"/>
      <c r="I16" s="199"/>
    </row>
    <row r="17" spans="1:9" ht="25.5" customHeight="1" x14ac:dyDescent="0.25">
      <c r="A17" s="19" t="s">
        <v>8</v>
      </c>
      <c r="B17" s="18" t="s">
        <v>9</v>
      </c>
      <c r="C17" s="18" t="s">
        <v>6</v>
      </c>
      <c r="D17" s="18" t="s">
        <v>158</v>
      </c>
      <c r="E17" s="19" t="s">
        <v>159</v>
      </c>
      <c r="F17" s="19" t="s">
        <v>160</v>
      </c>
      <c r="G17" s="19" t="s">
        <v>161</v>
      </c>
      <c r="H17" s="19" t="s">
        <v>74</v>
      </c>
      <c r="I17" s="19" t="s">
        <v>162</v>
      </c>
    </row>
    <row r="18" spans="1:9" ht="25.5" customHeight="1" x14ac:dyDescent="0.25">
      <c r="A18" s="74">
        <v>9</v>
      </c>
      <c r="B18" s="74"/>
      <c r="C18" s="74" t="s">
        <v>183</v>
      </c>
      <c r="D18" s="75">
        <f>D19</f>
        <v>6488.51</v>
      </c>
      <c r="E18" s="75">
        <f t="shared" ref="E18:I18" si="1">E19</f>
        <v>0</v>
      </c>
      <c r="F18" s="75">
        <f t="shared" si="1"/>
        <v>19634.73</v>
      </c>
      <c r="G18" s="75">
        <f t="shared" si="1"/>
        <v>0</v>
      </c>
      <c r="H18" s="75">
        <f t="shared" si="1"/>
        <v>0</v>
      </c>
      <c r="I18" s="75">
        <f t="shared" si="1"/>
        <v>0</v>
      </c>
    </row>
    <row r="19" spans="1:9" ht="25.5" customHeight="1" x14ac:dyDescent="0.25">
      <c r="A19" s="10"/>
      <c r="B19" s="108">
        <v>92</v>
      </c>
      <c r="C19" s="108" t="s">
        <v>184</v>
      </c>
      <c r="D19" s="92">
        <v>6488.51</v>
      </c>
      <c r="E19" s="92">
        <v>0</v>
      </c>
      <c r="F19" s="92">
        <v>19634.73</v>
      </c>
      <c r="G19" s="92">
        <v>0</v>
      </c>
      <c r="H19" s="92">
        <v>0</v>
      </c>
      <c r="I19" s="92">
        <v>0</v>
      </c>
    </row>
    <row r="21" spans="1:9" ht="15.75" customHeight="1" x14ac:dyDescent="0.25">
      <c r="A21" s="185" t="s">
        <v>221</v>
      </c>
      <c r="B21" s="185"/>
      <c r="C21" s="185"/>
      <c r="D21" s="185"/>
      <c r="E21" s="185"/>
      <c r="F21" s="185"/>
      <c r="G21" s="185"/>
      <c r="H21" s="185"/>
      <c r="I21" s="185"/>
    </row>
    <row r="22" spans="1:9" ht="18" x14ac:dyDescent="0.25">
      <c r="A22" s="4"/>
      <c r="B22" s="4"/>
      <c r="C22" s="4"/>
      <c r="D22" s="23"/>
      <c r="E22" s="4"/>
      <c r="F22" s="4"/>
      <c r="G22" s="5"/>
      <c r="H22" s="5"/>
    </row>
    <row r="23" spans="1:9" ht="38.25" x14ac:dyDescent="0.25">
      <c r="A23" s="19" t="s">
        <v>8</v>
      </c>
      <c r="B23" s="18" t="s">
        <v>9</v>
      </c>
      <c r="C23" s="18" t="s">
        <v>13</v>
      </c>
      <c r="D23" s="18" t="s">
        <v>158</v>
      </c>
      <c r="E23" s="19" t="s">
        <v>159</v>
      </c>
      <c r="F23" s="19" t="s">
        <v>160</v>
      </c>
      <c r="G23" s="19" t="s">
        <v>161</v>
      </c>
      <c r="H23" s="19" t="s">
        <v>74</v>
      </c>
      <c r="I23" s="19" t="s">
        <v>162</v>
      </c>
    </row>
    <row r="24" spans="1:9" ht="15.75" customHeight="1" x14ac:dyDescent="0.25">
      <c r="A24" s="74">
        <v>3</v>
      </c>
      <c r="B24" s="74"/>
      <c r="C24" s="74" t="s">
        <v>14</v>
      </c>
      <c r="D24" s="75">
        <f>SUM(D25:D30)</f>
        <v>2786839.4699999997</v>
      </c>
      <c r="E24" s="75">
        <f t="shared" ref="E24:I24" si="2">SUM(E25:E30)</f>
        <v>2676228.39</v>
      </c>
      <c r="F24" s="75">
        <f t="shared" si="2"/>
        <v>3578519.5300000003</v>
      </c>
      <c r="G24" s="75">
        <f t="shared" si="2"/>
        <v>3765841.25</v>
      </c>
      <c r="H24" s="75">
        <f t="shared" si="2"/>
        <v>3797094.45</v>
      </c>
      <c r="I24" s="75">
        <f t="shared" si="2"/>
        <v>3755159</v>
      </c>
    </row>
    <row r="25" spans="1:9" ht="15.75" customHeight="1" x14ac:dyDescent="0.25">
      <c r="A25" s="10"/>
      <c r="B25" s="108">
        <v>31</v>
      </c>
      <c r="C25" s="108" t="s">
        <v>15</v>
      </c>
      <c r="D25" s="92">
        <v>2191244.56</v>
      </c>
      <c r="E25" s="92">
        <v>2047426.8</v>
      </c>
      <c r="F25" s="92">
        <v>2967603.68</v>
      </c>
      <c r="G25" s="92">
        <v>3146293.11</v>
      </c>
      <c r="H25" s="92">
        <v>3172546.31</v>
      </c>
      <c r="I25" s="92">
        <v>3133946.01</v>
      </c>
    </row>
    <row r="26" spans="1:9" x14ac:dyDescent="0.25">
      <c r="A26" s="11"/>
      <c r="B26" s="106">
        <v>32</v>
      </c>
      <c r="C26" s="106" t="s">
        <v>28</v>
      </c>
      <c r="D26" s="92">
        <v>543866.16</v>
      </c>
      <c r="E26" s="92">
        <v>578066.59</v>
      </c>
      <c r="F26" s="92">
        <v>558586.85</v>
      </c>
      <c r="G26" s="92">
        <v>547539.14</v>
      </c>
      <c r="H26" s="92">
        <v>552539.14</v>
      </c>
      <c r="I26" s="92">
        <v>549203.99</v>
      </c>
    </row>
    <row r="27" spans="1:9" x14ac:dyDescent="0.25">
      <c r="A27" s="11"/>
      <c r="B27" s="106">
        <v>34</v>
      </c>
      <c r="C27" s="106" t="s">
        <v>58</v>
      </c>
      <c r="D27" s="92">
        <v>748.78</v>
      </c>
      <c r="E27" s="92">
        <v>735</v>
      </c>
      <c r="F27" s="92">
        <v>970</v>
      </c>
      <c r="G27" s="92">
        <v>650</v>
      </c>
      <c r="H27" s="92">
        <v>650</v>
      </c>
      <c r="I27" s="92">
        <v>650</v>
      </c>
    </row>
    <row r="28" spans="1:9" x14ac:dyDescent="0.25">
      <c r="A28" s="11"/>
      <c r="B28" s="106">
        <v>36</v>
      </c>
      <c r="C28" s="106" t="s">
        <v>59</v>
      </c>
      <c r="D28" s="149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</row>
    <row r="29" spans="1:9" x14ac:dyDescent="0.25">
      <c r="A29" s="15"/>
      <c r="B29" s="108">
        <v>37</v>
      </c>
      <c r="C29" s="107" t="s">
        <v>87</v>
      </c>
      <c r="D29" s="92">
        <v>49634.82</v>
      </c>
      <c r="E29" s="92">
        <v>50000</v>
      </c>
      <c r="F29" s="92">
        <v>50000</v>
      </c>
      <c r="G29" s="92">
        <v>70000</v>
      </c>
      <c r="H29" s="92">
        <v>70000</v>
      </c>
      <c r="I29" s="92">
        <v>70000</v>
      </c>
    </row>
    <row r="30" spans="1:9" x14ac:dyDescent="0.25">
      <c r="A30" s="11"/>
      <c r="B30" s="106">
        <v>38</v>
      </c>
      <c r="C30" s="106" t="s">
        <v>60</v>
      </c>
      <c r="D30" s="92">
        <v>1345.15</v>
      </c>
      <c r="E30" s="92">
        <v>0</v>
      </c>
      <c r="F30" s="92">
        <v>1359</v>
      </c>
      <c r="G30" s="92">
        <v>1359</v>
      </c>
      <c r="H30" s="92">
        <v>1359</v>
      </c>
      <c r="I30" s="92">
        <v>1359</v>
      </c>
    </row>
    <row r="31" spans="1:9" x14ac:dyDescent="0.25">
      <c r="A31" s="76">
        <v>4</v>
      </c>
      <c r="B31" s="77"/>
      <c r="C31" s="78" t="s">
        <v>16</v>
      </c>
      <c r="D31" s="75">
        <f>SUM(D32:D34)</f>
        <v>51004.63</v>
      </c>
      <c r="E31" s="75">
        <f t="shared" ref="E31:I31" si="3">SUM(E32:E34)</f>
        <v>36450</v>
      </c>
      <c r="F31" s="75">
        <f t="shared" si="3"/>
        <v>58144.480000000003</v>
      </c>
      <c r="G31" s="75">
        <f t="shared" si="3"/>
        <v>44963</v>
      </c>
      <c r="H31" s="75">
        <f t="shared" si="3"/>
        <v>44963</v>
      </c>
      <c r="I31" s="75">
        <f t="shared" si="3"/>
        <v>44963</v>
      </c>
    </row>
    <row r="32" spans="1:9" x14ac:dyDescent="0.25">
      <c r="A32" s="15"/>
      <c r="B32" s="108">
        <v>41</v>
      </c>
      <c r="C32" s="109" t="s">
        <v>17</v>
      </c>
      <c r="D32" s="110"/>
      <c r="E32" s="92">
        <v>0</v>
      </c>
      <c r="F32" s="92"/>
      <c r="G32" s="92"/>
      <c r="H32" s="92">
        <v>0</v>
      </c>
      <c r="I32" s="96">
        <v>0</v>
      </c>
    </row>
    <row r="33" spans="1:9" x14ac:dyDescent="0.25">
      <c r="A33" s="15"/>
      <c r="B33" s="108">
        <v>42</v>
      </c>
      <c r="C33" s="109" t="s">
        <v>36</v>
      </c>
      <c r="D33" s="92">
        <v>51004.63</v>
      </c>
      <c r="E33" s="92">
        <v>36450</v>
      </c>
      <c r="F33" s="92">
        <v>58144.480000000003</v>
      </c>
      <c r="G33" s="92">
        <v>44963</v>
      </c>
      <c r="H33" s="92">
        <v>44963</v>
      </c>
      <c r="I33" s="92">
        <v>44963</v>
      </c>
    </row>
    <row r="34" spans="1:9" x14ac:dyDescent="0.25">
      <c r="A34" s="15"/>
      <c r="B34" s="108">
        <v>45</v>
      </c>
      <c r="C34" s="109" t="s">
        <v>61</v>
      </c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</row>
    <row r="35" spans="1:9" x14ac:dyDescent="0.25">
      <c r="A35" s="125"/>
      <c r="B35" s="120"/>
      <c r="C35" s="121" t="s">
        <v>148</v>
      </c>
      <c r="D35" s="122">
        <f>D31+D24</f>
        <v>2837844.0999999996</v>
      </c>
      <c r="E35" s="122">
        <f t="shared" ref="E35:I35" si="4">E31+E24</f>
        <v>2712678.39</v>
      </c>
      <c r="F35" s="122">
        <f t="shared" si="4"/>
        <v>3636664.0100000002</v>
      </c>
      <c r="G35" s="122">
        <f t="shared" si="4"/>
        <v>3810804.25</v>
      </c>
      <c r="H35" s="122">
        <f t="shared" si="4"/>
        <v>3842057.45</v>
      </c>
      <c r="I35" s="122">
        <f t="shared" si="4"/>
        <v>3800122</v>
      </c>
    </row>
    <row r="36" spans="1:9" ht="25.5" customHeight="1" x14ac:dyDescent="0.25">
      <c r="A36" s="199" t="s">
        <v>186</v>
      </c>
      <c r="B36" s="199"/>
      <c r="C36" s="199"/>
      <c r="D36" s="199"/>
      <c r="E36" s="199"/>
      <c r="F36" s="199"/>
      <c r="G36" s="199"/>
      <c r="H36" s="199"/>
      <c r="I36" s="199"/>
    </row>
    <row r="37" spans="1:9" ht="38.25" x14ac:dyDescent="0.25">
      <c r="A37" s="19" t="s">
        <v>8</v>
      </c>
      <c r="B37" s="18" t="s">
        <v>9</v>
      </c>
      <c r="C37" s="18" t="s">
        <v>6</v>
      </c>
      <c r="D37" s="18" t="s">
        <v>158</v>
      </c>
      <c r="E37" s="19" t="s">
        <v>159</v>
      </c>
      <c r="F37" s="19" t="s">
        <v>160</v>
      </c>
      <c r="G37" s="19" t="s">
        <v>161</v>
      </c>
      <c r="H37" s="19" t="s">
        <v>74</v>
      </c>
      <c r="I37" s="19" t="s">
        <v>162</v>
      </c>
    </row>
    <row r="38" spans="1:9" x14ac:dyDescent="0.25">
      <c r="A38" s="74">
        <v>9</v>
      </c>
      <c r="B38" s="74"/>
      <c r="C38" s="74" t="s">
        <v>183</v>
      </c>
      <c r="D38" s="75">
        <f>D39</f>
        <v>116947.82</v>
      </c>
      <c r="E38" s="75">
        <f t="shared" ref="E38" si="5">E39</f>
        <v>0</v>
      </c>
      <c r="F38" s="75">
        <f t="shared" ref="F38" si="6">F39</f>
        <v>132509.35999999999</v>
      </c>
      <c r="G38" s="75">
        <f t="shared" ref="G38" si="7">G39</f>
        <v>0</v>
      </c>
      <c r="H38" s="75">
        <f t="shared" ref="H38" si="8">H39</f>
        <v>0</v>
      </c>
      <c r="I38" s="75">
        <f t="shared" ref="I38" si="9">I39</f>
        <v>0</v>
      </c>
    </row>
    <row r="39" spans="1:9" x14ac:dyDescent="0.25">
      <c r="A39" s="10"/>
      <c r="B39" s="108">
        <v>92</v>
      </c>
      <c r="C39" s="108" t="s">
        <v>187</v>
      </c>
      <c r="D39" s="92">
        <v>116947.82</v>
      </c>
      <c r="E39" s="92">
        <v>0</v>
      </c>
      <c r="F39" s="92">
        <v>132509.35999999999</v>
      </c>
      <c r="G39" s="92">
        <v>0</v>
      </c>
      <c r="H39" s="92">
        <v>0</v>
      </c>
      <c r="I39" s="92">
        <v>0</v>
      </c>
    </row>
  </sheetData>
  <mergeCells count="8">
    <mergeCell ref="A36:I36"/>
    <mergeCell ref="A1:I1"/>
    <mergeCell ref="A7:I7"/>
    <mergeCell ref="A4:I4"/>
    <mergeCell ref="A2:I2"/>
    <mergeCell ref="A21:I21"/>
    <mergeCell ref="D5:F5"/>
    <mergeCell ref="A16:I1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="80" zoomScaleNormal="80" workbookViewId="0">
      <selection sqref="A1:G1"/>
    </sheetView>
  </sheetViews>
  <sheetFormatPr defaultRowHeight="15" x14ac:dyDescent="0.25"/>
  <cols>
    <col min="1" max="1" width="42.7109375" customWidth="1"/>
    <col min="2" max="5" width="13.140625" bestFit="1" customWidth="1"/>
    <col min="6" max="6" width="14.85546875" customWidth="1"/>
    <col min="7" max="7" width="16.140625" customWidth="1"/>
  </cols>
  <sheetData>
    <row r="1" spans="1:7" ht="51.75" customHeight="1" x14ac:dyDescent="0.25">
      <c r="A1" s="185" t="s">
        <v>163</v>
      </c>
      <c r="B1" s="185"/>
      <c r="C1" s="185"/>
      <c r="D1" s="185"/>
      <c r="E1" s="185"/>
      <c r="F1" s="185"/>
      <c r="G1" s="185"/>
    </row>
    <row r="2" spans="1:7" ht="15.75" x14ac:dyDescent="0.25">
      <c r="A2" s="200" t="s">
        <v>188</v>
      </c>
      <c r="B2" s="200"/>
      <c r="C2" s="200"/>
      <c r="D2" s="200"/>
      <c r="E2" s="200"/>
      <c r="F2" s="200"/>
      <c r="G2" s="200"/>
    </row>
    <row r="3" spans="1:7" ht="18" x14ac:dyDescent="0.25">
      <c r="A3" s="150"/>
      <c r="B3" s="150"/>
      <c r="C3" s="150"/>
      <c r="D3" s="150"/>
      <c r="E3" s="151"/>
      <c r="F3" s="151"/>
      <c r="G3" s="151"/>
    </row>
    <row r="4" spans="1:7" ht="38.25" x14ac:dyDescent="0.25">
      <c r="A4" s="19" t="s">
        <v>19</v>
      </c>
      <c r="B4" s="18" t="s">
        <v>158</v>
      </c>
      <c r="C4" s="19" t="s">
        <v>159</v>
      </c>
      <c r="D4" s="19" t="s">
        <v>160</v>
      </c>
      <c r="E4" s="19" t="s">
        <v>161</v>
      </c>
      <c r="F4" s="19" t="s">
        <v>74</v>
      </c>
      <c r="G4" s="19" t="s">
        <v>162</v>
      </c>
    </row>
    <row r="5" spans="1:7" x14ac:dyDescent="0.25">
      <c r="A5" s="152" t="s">
        <v>189</v>
      </c>
      <c r="B5" s="153">
        <f>B6+B8+B10+B13+B18</f>
        <v>2835428.78</v>
      </c>
      <c r="C5" s="153">
        <f t="shared" ref="C5:F5" si="0">C6+C8+C10+C13+C18</f>
        <v>2712678.39</v>
      </c>
      <c r="D5" s="153">
        <f t="shared" si="0"/>
        <v>3749538.6399999997</v>
      </c>
      <c r="E5" s="153">
        <f t="shared" si="0"/>
        <v>3810804.2500000005</v>
      </c>
      <c r="F5" s="153">
        <f t="shared" si="0"/>
        <v>3842057.45</v>
      </c>
      <c r="G5" s="153">
        <f t="shared" ref="G5" si="1">G6+G8+G10+G13+G18</f>
        <v>3800122</v>
      </c>
    </row>
    <row r="6" spans="1:7" x14ac:dyDescent="0.25">
      <c r="A6" s="154" t="s">
        <v>190</v>
      </c>
      <c r="B6" s="155">
        <f>B7</f>
        <v>28110.14</v>
      </c>
      <c r="C6" s="155">
        <f t="shared" ref="C6:G6" si="2">C7</f>
        <v>38647.980000000003</v>
      </c>
      <c r="D6" s="155">
        <f t="shared" si="2"/>
        <v>46344.92</v>
      </c>
      <c r="E6" s="155">
        <f t="shared" si="2"/>
        <v>89593.66</v>
      </c>
      <c r="F6" s="155">
        <f t="shared" si="2"/>
        <v>89593.66</v>
      </c>
      <c r="G6" s="155">
        <f t="shared" si="2"/>
        <v>62934.559999999998</v>
      </c>
    </row>
    <row r="7" spans="1:7" x14ac:dyDescent="0.25">
      <c r="A7" s="156" t="s">
        <v>191</v>
      </c>
      <c r="B7" s="85">
        <v>28110.14</v>
      </c>
      <c r="C7" s="72">
        <v>38647.980000000003</v>
      </c>
      <c r="D7" s="72">
        <v>46344.92</v>
      </c>
      <c r="E7" s="85">
        <v>89593.66</v>
      </c>
      <c r="F7" s="157">
        <v>89593.66</v>
      </c>
      <c r="G7" s="157">
        <v>62934.559999999998</v>
      </c>
    </row>
    <row r="8" spans="1:7" x14ac:dyDescent="0.25">
      <c r="A8" s="154" t="s">
        <v>192</v>
      </c>
      <c r="B8" s="155">
        <f>B9</f>
        <v>6272.08</v>
      </c>
      <c r="C8" s="155">
        <f t="shared" ref="C8:G8" si="3">C9</f>
        <v>6263.13</v>
      </c>
      <c r="D8" s="155">
        <f t="shared" si="3"/>
        <v>7393.13</v>
      </c>
      <c r="E8" s="155">
        <f t="shared" si="3"/>
        <v>7300</v>
      </c>
      <c r="F8" s="155">
        <f t="shared" si="3"/>
        <v>7300</v>
      </c>
      <c r="G8" s="155">
        <f t="shared" si="3"/>
        <v>7300</v>
      </c>
    </row>
    <row r="9" spans="1:7" x14ac:dyDescent="0.25">
      <c r="A9" s="158" t="s">
        <v>193</v>
      </c>
      <c r="B9" s="85">
        <v>6272.08</v>
      </c>
      <c r="C9" s="72">
        <v>6263.13</v>
      </c>
      <c r="D9" s="72">
        <v>7393.13</v>
      </c>
      <c r="E9" s="85">
        <v>7300</v>
      </c>
      <c r="F9" s="157">
        <v>7300</v>
      </c>
      <c r="G9" s="157">
        <v>7300</v>
      </c>
    </row>
    <row r="10" spans="1:7" x14ac:dyDescent="0.25">
      <c r="A10" s="159" t="s">
        <v>194</v>
      </c>
      <c r="B10" s="155">
        <f>B11+B12</f>
        <v>278412.23</v>
      </c>
      <c r="C10" s="155">
        <f t="shared" ref="C10:G10" si="4">C11+C12</f>
        <v>284113.74</v>
      </c>
      <c r="D10" s="155">
        <f t="shared" si="4"/>
        <v>335013.89</v>
      </c>
      <c r="E10" s="155">
        <f t="shared" si="4"/>
        <v>268954.94</v>
      </c>
      <c r="F10" s="155">
        <f t="shared" si="4"/>
        <v>268954.94</v>
      </c>
      <c r="G10" s="155">
        <f t="shared" si="4"/>
        <v>268954.94</v>
      </c>
    </row>
    <row r="11" spans="1:7" ht="25.5" x14ac:dyDescent="0.25">
      <c r="A11" s="158" t="s">
        <v>195</v>
      </c>
      <c r="B11" s="85">
        <v>278099.59999999998</v>
      </c>
      <c r="C11" s="72">
        <v>283613.74</v>
      </c>
      <c r="D11" s="72">
        <v>334513.89</v>
      </c>
      <c r="E11" s="85">
        <v>268954.94</v>
      </c>
      <c r="F11" s="157">
        <v>268954.94</v>
      </c>
      <c r="G11" s="157">
        <v>268954.94</v>
      </c>
    </row>
    <row r="12" spans="1:7" x14ac:dyDescent="0.25">
      <c r="A12" s="158" t="s">
        <v>196</v>
      </c>
      <c r="B12" s="85">
        <v>312.63</v>
      </c>
      <c r="C12" s="72">
        <v>500</v>
      </c>
      <c r="D12" s="72">
        <v>500</v>
      </c>
      <c r="E12" s="85"/>
      <c r="F12" s="157"/>
      <c r="G12" s="157"/>
    </row>
    <row r="13" spans="1:7" x14ac:dyDescent="0.25">
      <c r="A13" s="160" t="s">
        <v>197</v>
      </c>
      <c r="B13" s="155">
        <f>SUM(B14:B17)</f>
        <v>2518170.2600000002</v>
      </c>
      <c r="C13" s="155">
        <f t="shared" ref="C13:G13" si="5">SUM(C14:C17)</f>
        <v>2383653.54</v>
      </c>
      <c r="D13" s="155">
        <f t="shared" si="5"/>
        <v>3356286.6999999997</v>
      </c>
      <c r="E13" s="155">
        <f t="shared" si="5"/>
        <v>3444955.6500000004</v>
      </c>
      <c r="F13" s="155">
        <f t="shared" si="5"/>
        <v>3476208.85</v>
      </c>
      <c r="G13" s="155">
        <f t="shared" si="5"/>
        <v>3460932.5</v>
      </c>
    </row>
    <row r="14" spans="1:7" x14ac:dyDescent="0.25">
      <c r="A14" s="158" t="s">
        <v>198</v>
      </c>
      <c r="B14" s="161">
        <v>272</v>
      </c>
      <c r="C14" s="72"/>
      <c r="D14" s="72">
        <v>1152.8</v>
      </c>
      <c r="E14" s="161">
        <v>10294.84</v>
      </c>
      <c r="F14" s="157">
        <v>10294.84</v>
      </c>
      <c r="G14" s="157">
        <v>7206.39</v>
      </c>
    </row>
    <row r="15" spans="1:7" x14ac:dyDescent="0.25">
      <c r="A15" s="158" t="s">
        <v>199</v>
      </c>
      <c r="B15" s="85">
        <v>27737.71</v>
      </c>
      <c r="C15" s="72">
        <v>30085.4</v>
      </c>
      <c r="D15" s="72">
        <v>15833.98</v>
      </c>
      <c r="E15" s="85">
        <v>58337.4</v>
      </c>
      <c r="F15" s="157">
        <v>58337.4</v>
      </c>
      <c r="G15" s="157">
        <v>40836.18</v>
      </c>
    </row>
    <row r="16" spans="1:7" x14ac:dyDescent="0.25">
      <c r="A16" s="158" t="s">
        <v>200</v>
      </c>
      <c r="B16" s="85">
        <v>2478284.9900000002</v>
      </c>
      <c r="C16" s="72">
        <v>2353568.14</v>
      </c>
      <c r="D16" s="72">
        <v>3310395.82</v>
      </c>
      <c r="E16" s="85">
        <v>3376323.41</v>
      </c>
      <c r="F16" s="157">
        <v>3407576.61</v>
      </c>
      <c r="G16" s="157">
        <v>3412889.93</v>
      </c>
    </row>
    <row r="17" spans="1:7" x14ac:dyDescent="0.25">
      <c r="A17" s="158" t="s">
        <v>201</v>
      </c>
      <c r="B17" s="85">
        <v>11875.56</v>
      </c>
      <c r="C17" s="72"/>
      <c r="D17" s="72">
        <v>28904.1</v>
      </c>
      <c r="E17" s="85"/>
      <c r="F17" s="157"/>
      <c r="G17" s="157"/>
    </row>
    <row r="18" spans="1:7" x14ac:dyDescent="0.25">
      <c r="A18" s="160" t="s">
        <v>202</v>
      </c>
      <c r="B18" s="155">
        <f>B19</f>
        <v>4464.07</v>
      </c>
      <c r="C18" s="155"/>
      <c r="D18" s="155">
        <f>D19</f>
        <v>4500</v>
      </c>
      <c r="E18" s="155"/>
      <c r="F18" s="155"/>
      <c r="G18" s="155"/>
    </row>
    <row r="19" spans="1:7" x14ac:dyDescent="0.25">
      <c r="A19" s="158" t="s">
        <v>203</v>
      </c>
      <c r="B19" s="85">
        <v>4464.07</v>
      </c>
      <c r="C19" s="72"/>
      <c r="D19" s="72">
        <v>4500</v>
      </c>
      <c r="E19" s="85">
        <v>0</v>
      </c>
      <c r="F19" s="157">
        <v>0</v>
      </c>
      <c r="G19" s="157">
        <v>0</v>
      </c>
    </row>
    <row r="20" spans="1:7" x14ac:dyDescent="0.25">
      <c r="A20" s="123" t="s">
        <v>204</v>
      </c>
      <c r="B20" s="162">
        <f>B21+B24+B27+B31+B39</f>
        <v>2837844.1</v>
      </c>
      <c r="C20" s="162">
        <f t="shared" ref="C20:F20" si="6">C21+C24+C27+C31+C39</f>
        <v>2712678.39</v>
      </c>
      <c r="D20" s="162">
        <f t="shared" si="6"/>
        <v>3636664.0100000002</v>
      </c>
      <c r="E20" s="162">
        <f t="shared" si="6"/>
        <v>3810804.2500000005</v>
      </c>
      <c r="F20" s="162">
        <f t="shared" si="6"/>
        <v>3842057.45</v>
      </c>
      <c r="G20" s="162">
        <f t="shared" ref="G20" si="7">G21+G24+G27+G31+G39</f>
        <v>3800122</v>
      </c>
    </row>
    <row r="21" spans="1:7" x14ac:dyDescent="0.25">
      <c r="A21" s="154" t="s">
        <v>190</v>
      </c>
      <c r="B21" s="92">
        <f>B22+B23</f>
        <v>34836.839999999997</v>
      </c>
      <c r="C21" s="92">
        <f>C22+C23</f>
        <v>38646.980000000003</v>
      </c>
      <c r="D21" s="92">
        <v>47144.92</v>
      </c>
      <c r="E21" s="92">
        <f t="shared" ref="E21:G21" si="8">E22+E23</f>
        <v>89593.66</v>
      </c>
      <c r="F21" s="92">
        <f t="shared" si="8"/>
        <v>89593.66</v>
      </c>
      <c r="G21" s="92">
        <f t="shared" si="8"/>
        <v>62934.559999999998</v>
      </c>
    </row>
    <row r="22" spans="1:7" x14ac:dyDescent="0.25">
      <c r="A22" s="156" t="s">
        <v>191</v>
      </c>
      <c r="B22" s="85">
        <v>31198.35</v>
      </c>
      <c r="C22" s="72">
        <v>38646.980000000003</v>
      </c>
      <c r="D22" s="72">
        <v>46344.92</v>
      </c>
      <c r="E22" s="85">
        <v>89593.66</v>
      </c>
      <c r="F22" s="157">
        <v>89593.66</v>
      </c>
      <c r="G22" s="157">
        <v>62934.559999999998</v>
      </c>
    </row>
    <row r="23" spans="1:7" x14ac:dyDescent="0.25">
      <c r="A23" s="163" t="s">
        <v>205</v>
      </c>
      <c r="B23" s="85">
        <v>3638.49</v>
      </c>
      <c r="C23" s="72"/>
      <c r="D23" s="72">
        <v>800</v>
      </c>
      <c r="E23" s="85">
        <v>0</v>
      </c>
      <c r="F23" s="157">
        <v>0</v>
      </c>
      <c r="G23" s="157">
        <v>0</v>
      </c>
    </row>
    <row r="24" spans="1:7" x14ac:dyDescent="0.25">
      <c r="A24" s="154" t="s">
        <v>192</v>
      </c>
      <c r="B24" s="96">
        <f>B25+B26</f>
        <v>3677.5499999999997</v>
      </c>
      <c r="C24" s="96">
        <f t="shared" ref="C24:G24" si="9">C25+C26</f>
        <v>6263.13</v>
      </c>
      <c r="D24" s="96">
        <v>9354.57</v>
      </c>
      <c r="E24" s="96">
        <f t="shared" si="9"/>
        <v>7300</v>
      </c>
      <c r="F24" s="96">
        <f t="shared" si="9"/>
        <v>7300</v>
      </c>
      <c r="G24" s="96">
        <f t="shared" si="9"/>
        <v>7300</v>
      </c>
    </row>
    <row r="25" spans="1:7" x14ac:dyDescent="0.25">
      <c r="A25" s="158" t="s">
        <v>193</v>
      </c>
      <c r="B25" s="85">
        <v>2868.12</v>
      </c>
      <c r="C25" s="72">
        <v>6263.13</v>
      </c>
      <c r="D25" s="73">
        <v>7393.13</v>
      </c>
      <c r="E25" s="85">
        <v>7300</v>
      </c>
      <c r="F25" s="157">
        <v>7300</v>
      </c>
      <c r="G25" s="157">
        <v>7300</v>
      </c>
    </row>
    <row r="26" spans="1:7" x14ac:dyDescent="0.25">
      <c r="A26" s="158" t="s">
        <v>206</v>
      </c>
      <c r="B26" s="85">
        <v>809.43</v>
      </c>
      <c r="C26" s="72"/>
      <c r="D26" s="73">
        <v>1961.44</v>
      </c>
      <c r="E26" s="85">
        <v>0</v>
      </c>
      <c r="F26" s="157">
        <v>0</v>
      </c>
      <c r="G26" s="157">
        <v>0</v>
      </c>
    </row>
    <row r="27" spans="1:7" x14ac:dyDescent="0.25">
      <c r="A27" s="159" t="s">
        <v>194</v>
      </c>
      <c r="B27" s="155">
        <f>SUM(B28:B30)</f>
        <v>282159.53999999998</v>
      </c>
      <c r="C27" s="155">
        <f t="shared" ref="C27:G27" si="10">SUM(C28:C30)</f>
        <v>284113.74</v>
      </c>
      <c r="D27" s="155">
        <v>269454.96000000002</v>
      </c>
      <c r="E27" s="155">
        <f t="shared" si="10"/>
        <v>268954.94</v>
      </c>
      <c r="F27" s="155">
        <f t="shared" si="10"/>
        <v>268954.94</v>
      </c>
      <c r="G27" s="155">
        <f t="shared" si="10"/>
        <v>268954.94</v>
      </c>
    </row>
    <row r="28" spans="1:7" ht="25.5" x14ac:dyDescent="0.25">
      <c r="A28" s="158" t="s">
        <v>195</v>
      </c>
      <c r="B28" s="85">
        <v>281797.15999999997</v>
      </c>
      <c r="C28" s="72">
        <v>283613.74</v>
      </c>
      <c r="D28" s="73">
        <v>268954.94</v>
      </c>
      <c r="E28" s="85">
        <v>268954.94</v>
      </c>
      <c r="F28" s="157">
        <v>268954.94</v>
      </c>
      <c r="G28" s="157">
        <v>268954.94</v>
      </c>
    </row>
    <row r="29" spans="1:7" x14ac:dyDescent="0.25">
      <c r="A29" s="158" t="s">
        <v>196</v>
      </c>
      <c r="B29" s="85">
        <v>312.63</v>
      </c>
      <c r="C29" s="72">
        <v>500</v>
      </c>
      <c r="D29" s="73">
        <v>500</v>
      </c>
      <c r="E29" s="85">
        <v>0</v>
      </c>
      <c r="F29" s="157">
        <v>0</v>
      </c>
      <c r="G29" s="157">
        <v>0</v>
      </c>
    </row>
    <row r="30" spans="1:7" ht="25.5" x14ac:dyDescent="0.25">
      <c r="A30" s="158" t="s">
        <v>207</v>
      </c>
      <c r="B30" s="85">
        <v>49.75</v>
      </c>
      <c r="C30" s="72"/>
      <c r="D30" s="73">
        <v>0.02</v>
      </c>
      <c r="E30" s="85">
        <v>0</v>
      </c>
      <c r="F30" s="157">
        <v>0</v>
      </c>
      <c r="G30" s="157">
        <v>0</v>
      </c>
    </row>
    <row r="31" spans="1:7" x14ac:dyDescent="0.25">
      <c r="A31" s="160" t="s">
        <v>197</v>
      </c>
      <c r="B31" s="96">
        <f>SUM(B32:B38)</f>
        <v>2512706.1</v>
      </c>
      <c r="C31" s="96">
        <f t="shared" ref="C31:G31" si="11">SUM(C32:C38)</f>
        <v>2383654.54</v>
      </c>
      <c r="D31" s="96">
        <v>3306209.56</v>
      </c>
      <c r="E31" s="96">
        <f t="shared" si="11"/>
        <v>3444955.6500000004</v>
      </c>
      <c r="F31" s="96">
        <f t="shared" si="11"/>
        <v>3476208.85</v>
      </c>
      <c r="G31" s="96">
        <f t="shared" si="11"/>
        <v>3460932.5</v>
      </c>
    </row>
    <row r="32" spans="1:7" x14ac:dyDescent="0.25">
      <c r="A32" s="158" t="s">
        <v>198</v>
      </c>
      <c r="B32" s="73">
        <v>272</v>
      </c>
      <c r="C32" s="72"/>
      <c r="D32" s="73">
        <v>1152.8</v>
      </c>
      <c r="E32" s="73">
        <v>10294.84</v>
      </c>
      <c r="F32" s="157">
        <v>10294.84</v>
      </c>
      <c r="G32" s="157">
        <v>7206.39</v>
      </c>
    </row>
    <row r="33" spans="1:7" x14ac:dyDescent="0.25">
      <c r="A33" s="158" t="s">
        <v>199</v>
      </c>
      <c r="B33" s="85">
        <v>30608.91</v>
      </c>
      <c r="C33" s="72">
        <v>30085.4</v>
      </c>
      <c r="D33" s="73">
        <v>15833.98</v>
      </c>
      <c r="E33" s="85">
        <v>58337.4</v>
      </c>
      <c r="F33" s="157">
        <v>58337.4</v>
      </c>
      <c r="G33" s="157">
        <v>40836.18</v>
      </c>
    </row>
    <row r="34" spans="1:7" x14ac:dyDescent="0.25">
      <c r="A34" s="158" t="s">
        <v>215</v>
      </c>
      <c r="B34" s="85"/>
      <c r="C34" s="72"/>
      <c r="D34" s="73">
        <v>11758.31</v>
      </c>
      <c r="E34" s="85"/>
      <c r="F34" s="157"/>
      <c r="G34" s="157"/>
    </row>
    <row r="35" spans="1:7" x14ac:dyDescent="0.25">
      <c r="A35" s="158" t="s">
        <v>200</v>
      </c>
      <c r="B35" s="85">
        <v>2467958.79</v>
      </c>
      <c r="C35" s="72">
        <v>2353569.14</v>
      </c>
      <c r="D35" s="73">
        <v>3243445.41</v>
      </c>
      <c r="E35" s="85">
        <v>3376323.41</v>
      </c>
      <c r="F35" s="157">
        <v>3407576.61</v>
      </c>
      <c r="G35" s="157">
        <v>3412889.93</v>
      </c>
    </row>
    <row r="36" spans="1:7" x14ac:dyDescent="0.25">
      <c r="A36" s="158" t="s">
        <v>208</v>
      </c>
      <c r="B36" s="85">
        <v>1990.84</v>
      </c>
      <c r="C36" s="72"/>
      <c r="D36" s="73">
        <v>3725.19</v>
      </c>
      <c r="E36" s="85"/>
      <c r="F36" s="157"/>
      <c r="G36" s="157"/>
    </row>
    <row r="37" spans="1:7" x14ac:dyDescent="0.25">
      <c r="A37" s="158" t="s">
        <v>201</v>
      </c>
      <c r="B37" s="85">
        <v>11875.56</v>
      </c>
      <c r="C37" s="72"/>
      <c r="D37" s="73">
        <v>28904.1</v>
      </c>
      <c r="E37" s="85"/>
      <c r="F37" s="157"/>
      <c r="G37" s="157"/>
    </row>
    <row r="38" spans="1:7" x14ac:dyDescent="0.25">
      <c r="A38" s="158" t="s">
        <v>209</v>
      </c>
      <c r="B38" s="85">
        <v>0</v>
      </c>
      <c r="C38" s="72"/>
      <c r="D38" s="73">
        <v>1389.77</v>
      </c>
      <c r="E38" s="85"/>
      <c r="F38" s="157"/>
      <c r="G38" s="157"/>
    </row>
    <row r="39" spans="1:7" x14ac:dyDescent="0.25">
      <c r="A39" s="160" t="s">
        <v>202</v>
      </c>
      <c r="B39" s="96">
        <f>B40</f>
        <v>4464.07</v>
      </c>
      <c r="C39" s="96">
        <f t="shared" ref="C39:F39" si="12">C40</f>
        <v>0</v>
      </c>
      <c r="D39" s="96">
        <v>4500</v>
      </c>
      <c r="E39" s="96">
        <f t="shared" si="12"/>
        <v>0</v>
      </c>
      <c r="F39" s="96">
        <f t="shared" si="12"/>
        <v>0</v>
      </c>
      <c r="G39" s="96"/>
    </row>
    <row r="40" spans="1:7" x14ac:dyDescent="0.25">
      <c r="A40" s="158" t="s">
        <v>203</v>
      </c>
      <c r="B40" s="85">
        <v>4464.07</v>
      </c>
      <c r="C40" s="72"/>
      <c r="D40" s="73">
        <v>4500</v>
      </c>
      <c r="E40" s="85">
        <v>0</v>
      </c>
      <c r="F40" s="157">
        <v>0</v>
      </c>
      <c r="G40" s="157">
        <v>0</v>
      </c>
    </row>
    <row r="41" spans="1:7" x14ac:dyDescent="0.25">
      <c r="A41" s="164" t="s">
        <v>210</v>
      </c>
      <c r="B41" s="165">
        <f t="shared" ref="B41:G41" si="13">SUM(B42:B45)</f>
        <v>6488.51</v>
      </c>
      <c r="C41" s="165">
        <f t="shared" si="13"/>
        <v>0</v>
      </c>
      <c r="D41" s="165">
        <f t="shared" si="13"/>
        <v>19634.73</v>
      </c>
      <c r="E41" s="165">
        <f t="shared" si="13"/>
        <v>0</v>
      </c>
      <c r="F41" s="165">
        <f t="shared" si="13"/>
        <v>0</v>
      </c>
      <c r="G41" s="165">
        <f t="shared" si="13"/>
        <v>0</v>
      </c>
    </row>
    <row r="42" spans="1:7" x14ac:dyDescent="0.25">
      <c r="A42" s="15" t="s">
        <v>211</v>
      </c>
      <c r="B42" s="72">
        <v>3638.49</v>
      </c>
      <c r="C42" s="72"/>
      <c r="D42" s="72">
        <v>800</v>
      </c>
      <c r="E42" s="72"/>
      <c r="F42" s="157"/>
      <c r="G42" s="157"/>
    </row>
    <row r="43" spans="1:7" x14ac:dyDescent="0.25">
      <c r="A43" s="15" t="s">
        <v>212</v>
      </c>
      <c r="B43" s="72">
        <v>809.43</v>
      </c>
      <c r="C43" s="72"/>
      <c r="D43" s="72">
        <v>1961.44</v>
      </c>
      <c r="E43" s="72"/>
      <c r="F43" s="157"/>
      <c r="G43" s="157"/>
    </row>
    <row r="44" spans="1:7" x14ac:dyDescent="0.25">
      <c r="A44" s="166" t="s">
        <v>213</v>
      </c>
      <c r="B44" s="167">
        <v>49.75</v>
      </c>
      <c r="C44" s="167"/>
      <c r="D44" s="167">
        <v>0.02</v>
      </c>
      <c r="E44" s="167"/>
      <c r="F44" s="157"/>
      <c r="G44" s="157"/>
    </row>
    <row r="45" spans="1:7" x14ac:dyDescent="0.25">
      <c r="A45" s="166" t="s">
        <v>214</v>
      </c>
      <c r="B45" s="167">
        <v>1990.84</v>
      </c>
      <c r="C45" s="167"/>
      <c r="D45" s="167">
        <v>16873.27</v>
      </c>
      <c r="E45" s="167"/>
      <c r="F45" s="157"/>
      <c r="G45" s="157"/>
    </row>
  </sheetData>
  <mergeCells count="2">
    <mergeCell ref="A2:G2"/>
    <mergeCell ref="A1:G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="90" zoomScaleNormal="90" workbookViewId="0">
      <selection sqref="A1:G1"/>
    </sheetView>
  </sheetViews>
  <sheetFormatPr defaultRowHeight="15" x14ac:dyDescent="0.25"/>
  <cols>
    <col min="1" max="1" width="37.7109375" style="45" customWidth="1"/>
    <col min="2" max="2" width="25.140625" style="45" customWidth="1"/>
    <col min="3" max="3" width="25.28515625" customWidth="1"/>
    <col min="4" max="4" width="24" customWidth="1"/>
    <col min="5" max="6" width="25.28515625" customWidth="1"/>
    <col min="7" max="7" width="21.140625" customWidth="1"/>
  </cols>
  <sheetData>
    <row r="1" spans="1:7" ht="42" customHeight="1" x14ac:dyDescent="0.25">
      <c r="A1" s="185" t="s">
        <v>163</v>
      </c>
      <c r="B1" s="185"/>
      <c r="C1" s="185"/>
      <c r="D1" s="185"/>
      <c r="E1" s="185"/>
      <c r="F1" s="185"/>
      <c r="G1" s="185"/>
    </row>
    <row r="2" spans="1:7" ht="18" customHeight="1" x14ac:dyDescent="0.25">
      <c r="A2" s="44"/>
      <c r="B2" s="44"/>
      <c r="C2" s="4"/>
      <c r="D2" s="4"/>
      <c r="E2" s="4"/>
      <c r="F2" s="4"/>
    </row>
    <row r="3" spans="1:7" ht="15.75" x14ac:dyDescent="0.25">
      <c r="A3" s="185" t="s">
        <v>25</v>
      </c>
      <c r="B3" s="185"/>
      <c r="C3" s="185"/>
      <c r="D3" s="185"/>
      <c r="E3" s="185"/>
      <c r="F3" s="185"/>
      <c r="G3" s="185"/>
    </row>
    <row r="4" spans="1:7" ht="18" x14ac:dyDescent="0.25">
      <c r="A4" s="44"/>
      <c r="B4" s="44"/>
      <c r="C4" s="4"/>
      <c r="D4" s="4"/>
      <c r="E4" s="5"/>
      <c r="F4" s="5"/>
    </row>
    <row r="5" spans="1:7" ht="18" customHeight="1" x14ac:dyDescent="0.25">
      <c r="A5" s="185" t="s">
        <v>7</v>
      </c>
      <c r="B5" s="185"/>
      <c r="C5" s="185"/>
      <c r="D5" s="185"/>
      <c r="E5" s="185"/>
      <c r="F5" s="185"/>
      <c r="G5" s="185"/>
    </row>
    <row r="6" spans="1:7" ht="18" x14ac:dyDescent="0.25">
      <c r="A6" s="44"/>
      <c r="B6" s="44"/>
      <c r="C6" s="4"/>
      <c r="D6" s="4"/>
      <c r="E6" s="5"/>
      <c r="F6" s="5"/>
    </row>
    <row r="7" spans="1:7" ht="15.75" customHeight="1" x14ac:dyDescent="0.25">
      <c r="A7" s="185" t="s">
        <v>18</v>
      </c>
      <c r="B7" s="185"/>
      <c r="C7" s="185"/>
      <c r="D7" s="185"/>
      <c r="E7" s="185"/>
      <c r="F7" s="185"/>
      <c r="G7" s="185"/>
    </row>
    <row r="8" spans="1:7" ht="18" x14ac:dyDescent="0.25">
      <c r="A8" s="44"/>
      <c r="B8" s="44"/>
      <c r="C8" s="4"/>
      <c r="D8" s="4"/>
      <c r="E8" s="5"/>
      <c r="F8" s="5"/>
    </row>
    <row r="9" spans="1:7" ht="25.5" x14ac:dyDescent="0.25">
      <c r="A9" s="19" t="s">
        <v>19</v>
      </c>
      <c r="B9" s="19" t="s">
        <v>158</v>
      </c>
      <c r="C9" s="19" t="s">
        <v>159</v>
      </c>
      <c r="D9" s="19" t="s">
        <v>160</v>
      </c>
      <c r="E9" s="19" t="s">
        <v>161</v>
      </c>
      <c r="F9" s="19" t="s">
        <v>74</v>
      </c>
      <c r="G9" s="19" t="s">
        <v>162</v>
      </c>
    </row>
    <row r="10" spans="1:7" ht="15.75" customHeight="1" x14ac:dyDescent="0.25">
      <c r="A10" s="123" t="s">
        <v>20</v>
      </c>
      <c r="B10" s="124">
        <f>B12+B17</f>
        <v>2837844.1</v>
      </c>
      <c r="C10" s="124">
        <f>C12+C17</f>
        <v>2712678.3899999997</v>
      </c>
      <c r="D10" s="124">
        <f t="shared" ref="D10:G10" si="0">D12+D17</f>
        <v>3636664.0100000002</v>
      </c>
      <c r="E10" s="124">
        <f t="shared" si="0"/>
        <v>3810804.25</v>
      </c>
      <c r="F10" s="124">
        <f t="shared" si="0"/>
        <v>3842057.45</v>
      </c>
      <c r="G10" s="124">
        <f t="shared" si="0"/>
        <v>3800122</v>
      </c>
    </row>
    <row r="11" spans="1:7" x14ac:dyDescent="0.25">
      <c r="A11" s="46" t="s">
        <v>65</v>
      </c>
      <c r="B11" s="82"/>
      <c r="C11" s="85"/>
      <c r="D11" s="85"/>
      <c r="E11" s="85"/>
      <c r="F11" s="85"/>
      <c r="G11" s="85"/>
    </row>
    <row r="12" spans="1:7" s="42" customFormat="1" x14ac:dyDescent="0.25">
      <c r="A12" s="47" t="s">
        <v>66</v>
      </c>
      <c r="B12" s="105">
        <v>2418840.37</v>
      </c>
      <c r="C12" s="84">
        <v>2291751.2599999998</v>
      </c>
      <c r="D12" s="84">
        <v>3172109.95</v>
      </c>
      <c r="E12" s="84">
        <f>'POSEBNI DIO'!H15+'POSEBNI DIO'!H127+'POSEBNI DIO'!H146</f>
        <v>3280836.49</v>
      </c>
      <c r="F12" s="84">
        <f>'POSEBNI DIO'!I15+'POSEBNI DIO'!I127+'POSEBNI DIO'!I146</f>
        <v>3312089.6900000004</v>
      </c>
      <c r="G12" s="84">
        <f>'POSEBNI DIO'!J15+'POSEBNI DIO'!J127+'POSEBNI DIO'!J146</f>
        <v>3317403.0100000002</v>
      </c>
    </row>
    <row r="13" spans="1:7" s="42" customFormat="1" x14ac:dyDescent="0.25">
      <c r="A13" s="47" t="s">
        <v>67</v>
      </c>
      <c r="B13" s="105"/>
      <c r="C13" s="84"/>
      <c r="D13" s="84"/>
      <c r="E13" s="84"/>
      <c r="F13" s="84"/>
      <c r="G13" s="84"/>
    </row>
    <row r="14" spans="1:7" s="42" customFormat="1" ht="25.5" x14ac:dyDescent="0.25">
      <c r="A14" s="47" t="s">
        <v>68</v>
      </c>
      <c r="B14" s="105"/>
      <c r="C14" s="84"/>
      <c r="D14" s="84"/>
      <c r="E14" s="84"/>
      <c r="F14" s="84"/>
      <c r="G14" s="84"/>
    </row>
    <row r="15" spans="1:7" s="42" customFormat="1" x14ac:dyDescent="0.25">
      <c r="A15" s="47" t="s">
        <v>69</v>
      </c>
      <c r="B15" s="105"/>
      <c r="C15" s="84"/>
      <c r="D15" s="84"/>
      <c r="E15" s="84"/>
      <c r="F15" s="84"/>
      <c r="G15" s="84"/>
    </row>
    <row r="16" spans="1:7" s="42" customFormat="1" ht="25.5" x14ac:dyDescent="0.25">
      <c r="A16" s="47" t="s">
        <v>70</v>
      </c>
      <c r="B16" s="105"/>
      <c r="C16" s="84"/>
      <c r="D16" s="84"/>
      <c r="E16" s="84"/>
      <c r="F16" s="84"/>
      <c r="G16" s="84"/>
    </row>
    <row r="17" spans="1:7" s="42" customFormat="1" x14ac:dyDescent="0.25">
      <c r="A17" s="47" t="s">
        <v>71</v>
      </c>
      <c r="B17" s="105">
        <v>419003.73</v>
      </c>
      <c r="C17" s="84">
        <v>420927.13</v>
      </c>
      <c r="D17" s="84">
        <v>464554.06</v>
      </c>
      <c r="E17" s="84">
        <f>'POSEBNI DIO'!H19+'POSEBNI DIO'!H24+'POSEBNI DIO'!H70+'POSEBNI DIO'!H80+'POSEBNI DIO'!H105+'POSEBNI DIO'!H192</f>
        <v>529967.76</v>
      </c>
      <c r="F17" s="84">
        <f>'POSEBNI DIO'!I19+'POSEBNI DIO'!I24+'POSEBNI DIO'!I70+'POSEBNI DIO'!I80+'POSEBNI DIO'!I105+'POSEBNI DIO'!I192</f>
        <v>529967.76</v>
      </c>
      <c r="G17" s="84">
        <f>'POSEBNI DIO'!J19+'POSEBNI DIO'!J24+'POSEBNI DIO'!J70+'POSEBNI DIO'!J80+'POSEBNI DIO'!J105+'POSEBNI DIO'!J192</f>
        <v>482718.99</v>
      </c>
    </row>
    <row r="18" spans="1:7" s="42" customFormat="1" x14ac:dyDescent="0.25">
      <c r="A18" s="47" t="s">
        <v>72</v>
      </c>
      <c r="B18" s="83"/>
      <c r="C18" s="84"/>
      <c r="D18" s="84"/>
      <c r="E18" s="84"/>
      <c r="F18" s="84"/>
      <c r="G18" s="84"/>
    </row>
    <row r="19" spans="1:7" s="42" customFormat="1" ht="25.5" x14ac:dyDescent="0.25">
      <c r="A19" s="47" t="s">
        <v>73</v>
      </c>
      <c r="B19" s="83"/>
      <c r="C19" s="84"/>
      <c r="D19" s="84"/>
      <c r="E19" s="84"/>
      <c r="F19" s="84"/>
      <c r="G19" s="84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2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185" t="s">
        <v>163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8" customHeight="1" x14ac:dyDescent="0.25">
      <c r="A2" s="4"/>
      <c r="B2" s="4"/>
      <c r="C2" s="4"/>
      <c r="D2" s="4"/>
      <c r="E2" s="23"/>
      <c r="F2" s="4"/>
      <c r="G2" s="4"/>
      <c r="H2" s="4"/>
      <c r="I2" s="4"/>
    </row>
    <row r="3" spans="1:10" ht="15.75" customHeight="1" x14ac:dyDescent="0.25">
      <c r="A3" s="185" t="s">
        <v>25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18" x14ac:dyDescent="0.25">
      <c r="A4" s="4"/>
      <c r="B4" s="4"/>
      <c r="C4" s="4"/>
      <c r="D4" s="4"/>
      <c r="E4" s="23"/>
      <c r="F4" s="4"/>
      <c r="G4" s="4"/>
      <c r="H4" s="5"/>
      <c r="I4" s="5"/>
    </row>
    <row r="5" spans="1:10" ht="18" customHeight="1" x14ac:dyDescent="0.25">
      <c r="A5" s="185" t="s">
        <v>21</v>
      </c>
      <c r="B5" s="185"/>
      <c r="C5" s="185"/>
      <c r="D5" s="185"/>
      <c r="E5" s="185"/>
      <c r="F5" s="185"/>
      <c r="G5" s="185"/>
      <c r="H5" s="185"/>
      <c r="I5" s="185"/>
      <c r="J5" s="185"/>
    </row>
    <row r="6" spans="1:10" ht="18" x14ac:dyDescent="0.25">
      <c r="A6" s="4"/>
      <c r="B6" s="4"/>
      <c r="C6" s="4"/>
      <c r="D6" s="4"/>
      <c r="E6" s="23"/>
      <c r="F6" s="4"/>
      <c r="G6" s="4"/>
      <c r="H6" s="5"/>
      <c r="I6" s="5"/>
    </row>
    <row r="7" spans="1:10" ht="25.5" x14ac:dyDescent="0.25">
      <c r="A7" s="19" t="s">
        <v>8</v>
      </c>
      <c r="B7" s="18" t="s">
        <v>9</v>
      </c>
      <c r="C7" s="18" t="s">
        <v>10</v>
      </c>
      <c r="D7" s="18" t="s">
        <v>37</v>
      </c>
      <c r="E7" s="18" t="s">
        <v>158</v>
      </c>
      <c r="F7" s="19" t="s">
        <v>159</v>
      </c>
      <c r="G7" s="19" t="s">
        <v>160</v>
      </c>
      <c r="H7" s="19" t="s">
        <v>161</v>
      </c>
      <c r="I7" s="19" t="s">
        <v>74</v>
      </c>
      <c r="J7" s="19" t="s">
        <v>162</v>
      </c>
    </row>
    <row r="8" spans="1:10" ht="25.5" x14ac:dyDescent="0.25">
      <c r="A8" s="10">
        <v>8</v>
      </c>
      <c r="B8" s="10"/>
      <c r="C8" s="10"/>
      <c r="D8" s="10" t="s">
        <v>22</v>
      </c>
      <c r="E8" s="10"/>
      <c r="F8" s="8"/>
      <c r="G8" s="8"/>
      <c r="H8" s="8"/>
      <c r="I8" s="8"/>
      <c r="J8" s="8"/>
    </row>
    <row r="9" spans="1:10" s="43" customFormat="1" ht="25.5" x14ac:dyDescent="0.25">
      <c r="A9" s="15"/>
      <c r="B9" s="15">
        <v>81</v>
      </c>
      <c r="C9" s="15"/>
      <c r="D9" s="15" t="s">
        <v>64</v>
      </c>
      <c r="E9" s="15"/>
      <c r="F9" s="8"/>
      <c r="G9" s="8"/>
      <c r="H9" s="8"/>
      <c r="I9" s="8"/>
      <c r="J9" s="8"/>
    </row>
    <row r="10" spans="1:10" x14ac:dyDescent="0.25">
      <c r="A10" s="10"/>
      <c r="B10" s="10"/>
      <c r="C10" s="17" t="s">
        <v>46</v>
      </c>
      <c r="D10" s="17" t="s">
        <v>47</v>
      </c>
      <c r="E10" s="17"/>
      <c r="F10" s="8"/>
      <c r="G10" s="8"/>
      <c r="H10" s="8"/>
      <c r="I10" s="8"/>
      <c r="J10" s="8"/>
    </row>
    <row r="11" spans="1:10" x14ac:dyDescent="0.25">
      <c r="A11" s="10"/>
      <c r="B11" s="26" t="s">
        <v>34</v>
      </c>
      <c r="C11" s="17"/>
      <c r="D11" s="17"/>
      <c r="E11" s="17"/>
      <c r="F11" s="8"/>
      <c r="G11" s="8"/>
      <c r="H11" s="8"/>
      <c r="I11" s="8"/>
      <c r="J11" s="8"/>
    </row>
    <row r="12" spans="1:10" x14ac:dyDescent="0.25">
      <c r="A12" s="10"/>
      <c r="B12" s="15">
        <v>84</v>
      </c>
      <c r="C12" s="15"/>
      <c r="D12" s="15" t="s">
        <v>29</v>
      </c>
      <c r="E12" s="15"/>
      <c r="F12" s="8"/>
      <c r="G12" s="8"/>
      <c r="H12" s="8"/>
      <c r="I12" s="8"/>
      <c r="J12" s="8"/>
    </row>
    <row r="13" spans="1:10" ht="25.5" x14ac:dyDescent="0.25">
      <c r="A13" s="11"/>
      <c r="B13" s="11"/>
      <c r="C13" s="12" t="s">
        <v>62</v>
      </c>
      <c r="D13" s="16" t="s">
        <v>63</v>
      </c>
      <c r="E13" s="16"/>
      <c r="F13" s="8"/>
      <c r="G13" s="8"/>
      <c r="H13" s="8"/>
      <c r="I13" s="8"/>
      <c r="J13" s="8"/>
    </row>
    <row r="14" spans="1:10" ht="25.5" x14ac:dyDescent="0.25">
      <c r="A14" s="13">
        <v>5</v>
      </c>
      <c r="B14" s="14"/>
      <c r="C14" s="14"/>
      <c r="D14" s="24" t="s">
        <v>23</v>
      </c>
      <c r="E14" s="24"/>
      <c r="F14" s="8"/>
      <c r="G14" s="8"/>
      <c r="H14" s="8"/>
      <c r="I14" s="8"/>
      <c r="J14" s="8"/>
    </row>
    <row r="15" spans="1:10" ht="25.5" x14ac:dyDescent="0.25">
      <c r="A15" s="15"/>
      <c r="B15" s="15">
        <v>54</v>
      </c>
      <c r="C15" s="15"/>
      <c r="D15" s="25" t="s">
        <v>30</v>
      </c>
      <c r="E15" s="25"/>
      <c r="F15" s="8"/>
      <c r="G15" s="8"/>
      <c r="H15" s="8"/>
      <c r="I15" s="8"/>
      <c r="J15" s="9"/>
    </row>
    <row r="16" spans="1:10" x14ac:dyDescent="0.25">
      <c r="A16" s="11"/>
      <c r="B16" s="11"/>
      <c r="C16" s="12" t="s">
        <v>51</v>
      </c>
      <c r="D16" s="12" t="s">
        <v>12</v>
      </c>
      <c r="E16" s="12"/>
      <c r="F16" s="8"/>
      <c r="G16" s="8"/>
      <c r="H16" s="8"/>
      <c r="I16" s="8"/>
      <c r="J16" s="8"/>
    </row>
    <row r="17" spans="1:10" x14ac:dyDescent="0.25">
      <c r="A17" s="11"/>
      <c r="B17" s="11"/>
      <c r="C17" s="17" t="s">
        <v>46</v>
      </c>
      <c r="D17" s="17" t="s">
        <v>47</v>
      </c>
      <c r="E17" s="17"/>
      <c r="F17" s="8"/>
      <c r="G17" s="8"/>
      <c r="H17" s="8"/>
      <c r="I17" s="8"/>
      <c r="J17" s="8"/>
    </row>
    <row r="18" spans="1:10" x14ac:dyDescent="0.25">
      <c r="A18" s="15"/>
      <c r="B18" s="15"/>
      <c r="C18" s="12" t="s">
        <v>56</v>
      </c>
      <c r="D18" s="12" t="s">
        <v>57</v>
      </c>
      <c r="E18" s="12"/>
      <c r="F18" s="8"/>
      <c r="G18" s="8"/>
      <c r="H18" s="8"/>
      <c r="I18" s="8"/>
      <c r="J18" s="9"/>
    </row>
    <row r="19" spans="1:10" ht="25.5" x14ac:dyDescent="0.25">
      <c r="A19" s="11"/>
      <c r="B19" s="11"/>
      <c r="C19" s="12" t="s">
        <v>43</v>
      </c>
      <c r="D19" s="16" t="s">
        <v>44</v>
      </c>
      <c r="E19" s="16"/>
      <c r="F19" s="8"/>
      <c r="G19" s="8"/>
      <c r="H19" s="8"/>
      <c r="I19" s="8"/>
      <c r="J19" s="8"/>
    </row>
    <row r="20" spans="1:10" x14ac:dyDescent="0.25">
      <c r="A20" s="11"/>
      <c r="B20" s="26"/>
      <c r="C20" s="12" t="s">
        <v>54</v>
      </c>
      <c r="D20" s="12" t="s">
        <v>55</v>
      </c>
      <c r="E20" s="12"/>
      <c r="F20" s="8"/>
      <c r="G20" s="8"/>
      <c r="H20" s="8"/>
      <c r="I20" s="8"/>
      <c r="J20" s="8"/>
    </row>
    <row r="21" spans="1:10" x14ac:dyDescent="0.25">
      <c r="A21" s="11"/>
      <c r="B21" s="11"/>
      <c r="C21" s="12" t="s">
        <v>39</v>
      </c>
      <c r="D21" s="12" t="s">
        <v>40</v>
      </c>
      <c r="E21" s="12"/>
      <c r="F21" s="8"/>
      <c r="G21" s="8"/>
      <c r="H21" s="8"/>
      <c r="I21" s="8"/>
      <c r="J21" s="8"/>
    </row>
    <row r="22" spans="1:10" x14ac:dyDescent="0.25">
      <c r="A22" s="11"/>
      <c r="B22" s="26"/>
      <c r="C22" s="12" t="s">
        <v>41</v>
      </c>
      <c r="D22" s="12" t="s">
        <v>42</v>
      </c>
      <c r="E22" s="12"/>
      <c r="F22" s="8"/>
      <c r="G22" s="8"/>
      <c r="H22" s="8"/>
      <c r="I22" s="8"/>
      <c r="J22" s="8"/>
    </row>
    <row r="23" spans="1:10" s="42" customFormat="1" x14ac:dyDescent="0.25">
      <c r="A23" s="12"/>
      <c r="B23" s="17"/>
      <c r="C23" s="17" t="s">
        <v>49</v>
      </c>
      <c r="D23" s="17" t="s">
        <v>50</v>
      </c>
      <c r="E23" s="17"/>
      <c r="F23" s="41"/>
      <c r="G23" s="41"/>
      <c r="H23" s="41"/>
      <c r="I23" s="41"/>
      <c r="J23" s="41"/>
    </row>
    <row r="24" spans="1:10" x14ac:dyDescent="0.25">
      <c r="A24" s="15"/>
      <c r="B24" s="15"/>
      <c r="C24" s="12" t="s">
        <v>52</v>
      </c>
      <c r="D24" s="12" t="s">
        <v>53</v>
      </c>
      <c r="E24" s="12"/>
      <c r="F24" s="8"/>
      <c r="G24" s="8"/>
      <c r="H24" s="8"/>
      <c r="I24" s="8"/>
      <c r="J24" s="9"/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80" zoomScaleNormal="80" workbookViewId="0">
      <selection activeCell="F161" sqref="F16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1.28515625" customWidth="1"/>
    <col min="6" max="7" width="25.28515625" customWidth="1"/>
    <col min="8" max="8" width="22.7109375" customWidth="1"/>
    <col min="9" max="9" width="22.140625" customWidth="1"/>
    <col min="10" max="10" width="19" customWidth="1"/>
  </cols>
  <sheetData>
    <row r="1" spans="1:10" ht="42" customHeight="1" x14ac:dyDescent="0.25">
      <c r="A1" s="185" t="s">
        <v>163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0" ht="18" x14ac:dyDescent="0.25">
      <c r="A2" s="4"/>
      <c r="B2" s="4"/>
      <c r="C2" s="4"/>
      <c r="D2" s="4"/>
      <c r="E2" s="23"/>
      <c r="F2" s="4"/>
      <c r="G2" s="4"/>
      <c r="H2" s="5"/>
      <c r="I2" s="5"/>
    </row>
    <row r="3" spans="1:10" ht="18" customHeight="1" x14ac:dyDescent="0.25">
      <c r="A3" s="185" t="s">
        <v>24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0" ht="18" x14ac:dyDescent="0.25">
      <c r="A4" s="4"/>
      <c r="B4" s="4"/>
      <c r="C4" s="4"/>
      <c r="D4" s="4"/>
      <c r="E4" s="23"/>
      <c r="F4" s="4"/>
      <c r="G4" s="4"/>
      <c r="H4" s="5"/>
      <c r="I4" s="5"/>
    </row>
    <row r="5" spans="1:10" ht="38.25" x14ac:dyDescent="0.25">
      <c r="A5" s="222" t="s">
        <v>26</v>
      </c>
      <c r="B5" s="223"/>
      <c r="C5" s="224"/>
      <c r="D5" s="18" t="s">
        <v>27</v>
      </c>
      <c r="E5" s="18" t="s">
        <v>158</v>
      </c>
      <c r="F5" s="19" t="s">
        <v>159</v>
      </c>
      <c r="G5" s="19" t="s">
        <v>160</v>
      </c>
      <c r="H5" s="19" t="s">
        <v>161</v>
      </c>
      <c r="I5" s="19" t="s">
        <v>74</v>
      </c>
      <c r="J5" s="19" t="s">
        <v>162</v>
      </c>
    </row>
    <row r="6" spans="1:10" ht="25.5" x14ac:dyDescent="0.25">
      <c r="A6" s="210" t="s">
        <v>88</v>
      </c>
      <c r="B6" s="211"/>
      <c r="C6" s="212"/>
      <c r="D6" s="90" t="s">
        <v>89</v>
      </c>
      <c r="E6" s="104">
        <f>E7+E15+E19+E24+E30+E34+E56+E60+E64+E70+E80+E84+E93+E105+E122+E118</f>
        <v>306462.2</v>
      </c>
      <c r="F6" s="104">
        <f t="shared" ref="F6:J6" si="0">F7+F15+F19+F24+F30+F34+F56+F60+F64+F70+F80+F84+F93+F105+F122+F118</f>
        <v>306682.38</v>
      </c>
      <c r="G6" s="104">
        <f t="shared" si="0"/>
        <v>349634.88</v>
      </c>
      <c r="H6" s="104">
        <f t="shared" si="0"/>
        <v>414948.57999999996</v>
      </c>
      <c r="I6" s="104">
        <f t="shared" si="0"/>
        <v>414948.57999999996</v>
      </c>
      <c r="J6" s="104">
        <f t="shared" si="0"/>
        <v>367699.81</v>
      </c>
    </row>
    <row r="7" spans="1:10" ht="25.5" x14ac:dyDescent="0.25">
      <c r="A7" s="204" t="s">
        <v>90</v>
      </c>
      <c r="B7" s="205"/>
      <c r="C7" s="206"/>
      <c r="D7" s="91" t="s">
        <v>91</v>
      </c>
      <c r="E7" s="93">
        <f>E8+E12</f>
        <v>662.94</v>
      </c>
      <c r="F7" s="93">
        <f t="shared" ref="E7:F8" si="1">F8</f>
        <v>0</v>
      </c>
      <c r="G7" s="93">
        <f>G8</f>
        <v>100</v>
      </c>
      <c r="H7" s="93">
        <f t="shared" ref="H7:J8" si="2">H8</f>
        <v>0</v>
      </c>
      <c r="I7" s="93">
        <f t="shared" si="2"/>
        <v>0</v>
      </c>
      <c r="J7" s="93">
        <f t="shared" si="2"/>
        <v>0</v>
      </c>
    </row>
    <row r="8" spans="1:10" s="42" customFormat="1" x14ac:dyDescent="0.25">
      <c r="A8" s="201" t="s">
        <v>92</v>
      </c>
      <c r="B8" s="202"/>
      <c r="C8" s="203"/>
      <c r="D8" s="97" t="s">
        <v>12</v>
      </c>
      <c r="E8" s="98">
        <f t="shared" si="1"/>
        <v>100</v>
      </c>
      <c r="F8" s="98">
        <f t="shared" si="1"/>
        <v>0</v>
      </c>
      <c r="G8" s="98">
        <f>G9</f>
        <v>100</v>
      </c>
      <c r="H8" s="98">
        <f t="shared" si="2"/>
        <v>0</v>
      </c>
      <c r="I8" s="98">
        <f t="shared" si="2"/>
        <v>0</v>
      </c>
      <c r="J8" s="98">
        <f t="shared" si="2"/>
        <v>0</v>
      </c>
    </row>
    <row r="9" spans="1:10" x14ac:dyDescent="0.25">
      <c r="A9" s="207">
        <v>3</v>
      </c>
      <c r="B9" s="208"/>
      <c r="C9" s="209"/>
      <c r="D9" s="27" t="s">
        <v>14</v>
      </c>
      <c r="E9" s="103">
        <f>E10+E11</f>
        <v>100</v>
      </c>
      <c r="F9" s="72"/>
      <c r="G9" s="72">
        <f>G11</f>
        <v>100</v>
      </c>
      <c r="H9" s="72"/>
      <c r="I9" s="72"/>
      <c r="J9" s="73"/>
    </row>
    <row r="10" spans="1:10" x14ac:dyDescent="0.25">
      <c r="A10" s="219">
        <v>31</v>
      </c>
      <c r="B10" s="220"/>
      <c r="C10" s="221"/>
      <c r="D10" s="27" t="s">
        <v>15</v>
      </c>
      <c r="E10" s="103"/>
      <c r="F10" s="72"/>
      <c r="G10" s="72">
        <v>0</v>
      </c>
      <c r="H10" s="72"/>
      <c r="I10" s="72"/>
      <c r="J10" s="73"/>
    </row>
    <row r="11" spans="1:10" x14ac:dyDescent="0.25">
      <c r="A11" s="219">
        <v>32</v>
      </c>
      <c r="B11" s="220"/>
      <c r="C11" s="221"/>
      <c r="D11" s="27" t="s">
        <v>28</v>
      </c>
      <c r="E11" s="103">
        <v>100</v>
      </c>
      <c r="F11" s="72">
        <v>0</v>
      </c>
      <c r="G11" s="72">
        <v>100</v>
      </c>
      <c r="H11" s="72">
        <v>0</v>
      </c>
      <c r="I11" s="72">
        <v>0</v>
      </c>
      <c r="J11" s="73">
        <v>0</v>
      </c>
    </row>
    <row r="12" spans="1:10" ht="15" customHeight="1" x14ac:dyDescent="0.25">
      <c r="A12" s="201" t="s">
        <v>151</v>
      </c>
      <c r="B12" s="202"/>
      <c r="C12" s="203"/>
      <c r="D12" s="137"/>
      <c r="E12" s="98">
        <f>E13</f>
        <v>562.94000000000005</v>
      </c>
      <c r="F12" s="98"/>
      <c r="G12" s="98"/>
      <c r="H12" s="98"/>
      <c r="I12" s="98"/>
      <c r="J12" s="98"/>
    </row>
    <row r="13" spans="1:10" x14ac:dyDescent="0.25">
      <c r="A13" s="142">
        <v>3</v>
      </c>
      <c r="B13" s="143"/>
      <c r="C13" s="144"/>
      <c r="D13" s="141" t="s">
        <v>14</v>
      </c>
      <c r="E13" s="103">
        <f>E14</f>
        <v>562.94000000000005</v>
      </c>
      <c r="F13" s="72"/>
      <c r="G13" s="72"/>
      <c r="H13" s="72"/>
      <c r="I13" s="72"/>
      <c r="J13" s="73"/>
    </row>
    <row r="14" spans="1:10" x14ac:dyDescent="0.25">
      <c r="A14" s="142">
        <v>32</v>
      </c>
      <c r="B14" s="143"/>
      <c r="C14" s="144"/>
      <c r="D14" s="141" t="s">
        <v>28</v>
      </c>
      <c r="E14" s="103">
        <v>562.94000000000005</v>
      </c>
      <c r="F14" s="72"/>
      <c r="G14" s="72"/>
      <c r="H14" s="72"/>
      <c r="I14" s="72"/>
      <c r="J14" s="73"/>
    </row>
    <row r="15" spans="1:10" x14ac:dyDescent="0.25">
      <c r="A15" s="204" t="s">
        <v>93</v>
      </c>
      <c r="B15" s="205"/>
      <c r="C15" s="206"/>
      <c r="D15" s="91" t="s">
        <v>94</v>
      </c>
      <c r="E15" s="93">
        <f t="shared" ref="E15:F15" si="3">E16</f>
        <v>729.99</v>
      </c>
      <c r="F15" s="93">
        <f t="shared" si="3"/>
        <v>729.98</v>
      </c>
      <c r="G15" s="93">
        <f>G16</f>
        <v>729.99</v>
      </c>
      <c r="H15" s="93">
        <f t="shared" ref="H15:J15" si="4">H16</f>
        <v>729.99</v>
      </c>
      <c r="I15" s="93">
        <f t="shared" si="4"/>
        <v>729.99</v>
      </c>
      <c r="J15" s="93">
        <f t="shared" si="4"/>
        <v>729.99</v>
      </c>
    </row>
    <row r="16" spans="1:10" s="42" customFormat="1" x14ac:dyDescent="0.25">
      <c r="A16" s="201" t="s">
        <v>92</v>
      </c>
      <c r="B16" s="202"/>
      <c r="C16" s="203"/>
      <c r="D16" s="97" t="s">
        <v>12</v>
      </c>
      <c r="E16" s="98">
        <f t="shared" ref="E16:F17" si="5">E17</f>
        <v>729.99</v>
      </c>
      <c r="F16" s="98">
        <f t="shared" si="5"/>
        <v>729.98</v>
      </c>
      <c r="G16" s="98">
        <f>G17</f>
        <v>729.99</v>
      </c>
      <c r="H16" s="98">
        <f t="shared" ref="H16:J17" si="6">H17</f>
        <v>729.99</v>
      </c>
      <c r="I16" s="98">
        <f t="shared" si="6"/>
        <v>729.99</v>
      </c>
      <c r="J16" s="98">
        <f t="shared" si="6"/>
        <v>729.99</v>
      </c>
    </row>
    <row r="17" spans="1:10" x14ac:dyDescent="0.25">
      <c r="A17" s="66">
        <v>3</v>
      </c>
      <c r="B17" s="67"/>
      <c r="C17" s="68"/>
      <c r="D17" s="65" t="s">
        <v>14</v>
      </c>
      <c r="E17" s="72">
        <f t="shared" si="5"/>
        <v>729.99</v>
      </c>
      <c r="F17" s="72">
        <f t="shared" si="5"/>
        <v>729.98</v>
      </c>
      <c r="G17" s="72">
        <f>G18</f>
        <v>729.99</v>
      </c>
      <c r="H17" s="72">
        <f t="shared" si="6"/>
        <v>729.99</v>
      </c>
      <c r="I17" s="72">
        <f t="shared" si="6"/>
        <v>729.99</v>
      </c>
      <c r="J17" s="72">
        <f t="shared" si="6"/>
        <v>729.99</v>
      </c>
    </row>
    <row r="18" spans="1:10" x14ac:dyDescent="0.25">
      <c r="A18" s="66">
        <v>31</v>
      </c>
      <c r="B18" s="67"/>
      <c r="C18" s="68"/>
      <c r="D18" s="65" t="s">
        <v>15</v>
      </c>
      <c r="E18" s="103">
        <v>729.99</v>
      </c>
      <c r="F18" s="72">
        <v>729.98</v>
      </c>
      <c r="G18" s="72">
        <v>729.99</v>
      </c>
      <c r="H18" s="72">
        <v>729.99</v>
      </c>
      <c r="I18" s="72">
        <v>729.99</v>
      </c>
      <c r="J18" s="73">
        <v>729.99</v>
      </c>
    </row>
    <row r="19" spans="1:10" ht="25.5" x14ac:dyDescent="0.25">
      <c r="A19" s="204" t="s">
        <v>95</v>
      </c>
      <c r="B19" s="205"/>
      <c r="C19" s="206"/>
      <c r="D19" s="91" t="s">
        <v>96</v>
      </c>
      <c r="E19" s="93">
        <f t="shared" ref="E19:F19" si="7">E20</f>
        <v>11438.2</v>
      </c>
      <c r="F19" s="93">
        <f t="shared" si="7"/>
        <v>16767.04</v>
      </c>
      <c r="G19" s="93">
        <f>G20</f>
        <v>18644.64</v>
      </c>
      <c r="H19" s="93">
        <f t="shared" ref="H19:J19" si="8">H20</f>
        <v>30281.379999999997</v>
      </c>
      <c r="I19" s="93">
        <f t="shared" si="8"/>
        <v>30281.379999999997</v>
      </c>
      <c r="J19" s="93">
        <f t="shared" si="8"/>
        <v>21196.97</v>
      </c>
    </row>
    <row r="20" spans="1:10" s="42" customFormat="1" ht="15" customHeight="1" x14ac:dyDescent="0.25">
      <c r="A20" s="201" t="s">
        <v>92</v>
      </c>
      <c r="B20" s="202"/>
      <c r="C20" s="203"/>
      <c r="D20" s="97" t="s">
        <v>12</v>
      </c>
      <c r="E20" s="98">
        <f t="shared" ref="E20:F20" si="9">E21</f>
        <v>11438.2</v>
      </c>
      <c r="F20" s="98">
        <f t="shared" si="9"/>
        <v>16767.04</v>
      </c>
      <c r="G20" s="98">
        <f>G21</f>
        <v>18644.64</v>
      </c>
      <c r="H20" s="98">
        <f t="shared" ref="H20:J20" si="10">H21</f>
        <v>30281.379999999997</v>
      </c>
      <c r="I20" s="98">
        <f t="shared" si="10"/>
        <v>30281.379999999997</v>
      </c>
      <c r="J20" s="98">
        <f t="shared" si="10"/>
        <v>21196.97</v>
      </c>
    </row>
    <row r="21" spans="1:10" ht="15" customHeight="1" x14ac:dyDescent="0.25">
      <c r="A21" s="63">
        <v>3</v>
      </c>
      <c r="B21" s="64"/>
      <c r="C21" s="65"/>
      <c r="D21" s="65" t="s">
        <v>14</v>
      </c>
      <c r="E21" s="72">
        <f>E22+E23</f>
        <v>11438.2</v>
      </c>
      <c r="F21" s="72">
        <f>F22+F23</f>
        <v>16767.04</v>
      </c>
      <c r="G21" s="72">
        <f t="shared" ref="G21:J21" si="11">G22+G23</f>
        <v>18644.64</v>
      </c>
      <c r="H21" s="72">
        <f t="shared" si="11"/>
        <v>30281.379999999997</v>
      </c>
      <c r="I21" s="72">
        <f t="shared" si="11"/>
        <v>30281.379999999997</v>
      </c>
      <c r="J21" s="72">
        <f t="shared" si="11"/>
        <v>21196.97</v>
      </c>
    </row>
    <row r="22" spans="1:10" x14ac:dyDescent="0.25">
      <c r="A22" s="66">
        <v>31</v>
      </c>
      <c r="B22" s="67"/>
      <c r="C22" s="68"/>
      <c r="D22" s="65" t="s">
        <v>15</v>
      </c>
      <c r="E22" s="103">
        <v>8265.6</v>
      </c>
      <c r="F22" s="72">
        <v>5856.64</v>
      </c>
      <c r="G22" s="72">
        <v>7998.24</v>
      </c>
      <c r="H22" s="72">
        <v>23892.1</v>
      </c>
      <c r="I22" s="72">
        <v>23892.1</v>
      </c>
      <c r="J22" s="73">
        <v>16724.47</v>
      </c>
    </row>
    <row r="23" spans="1:10" x14ac:dyDescent="0.25">
      <c r="A23" s="133">
        <v>32</v>
      </c>
      <c r="B23" s="134"/>
      <c r="C23" s="135"/>
      <c r="D23" s="132" t="s">
        <v>28</v>
      </c>
      <c r="E23" s="103">
        <v>3172.6</v>
      </c>
      <c r="F23" s="72">
        <v>10910.4</v>
      </c>
      <c r="G23" s="72">
        <v>10646.4</v>
      </c>
      <c r="H23" s="72">
        <v>6389.28</v>
      </c>
      <c r="I23" s="72">
        <v>6389.28</v>
      </c>
      <c r="J23" s="73">
        <v>4472.5</v>
      </c>
    </row>
    <row r="24" spans="1:10" ht="30" customHeight="1" x14ac:dyDescent="0.25">
      <c r="A24" s="204" t="s">
        <v>97</v>
      </c>
      <c r="B24" s="205"/>
      <c r="C24" s="206"/>
      <c r="D24" s="91" t="s">
        <v>98</v>
      </c>
      <c r="E24" s="93">
        <f t="shared" ref="E24:F24" si="12">E26+E28</f>
        <v>82238.42</v>
      </c>
      <c r="F24" s="93">
        <f t="shared" si="12"/>
        <v>85000</v>
      </c>
      <c r="G24" s="93">
        <f>G26+G28</f>
        <v>85000</v>
      </c>
      <c r="H24" s="93">
        <f t="shared" ref="H24:J24" si="13">H26+H28</f>
        <v>110000</v>
      </c>
      <c r="I24" s="93">
        <f t="shared" si="13"/>
        <v>110000</v>
      </c>
      <c r="J24" s="93">
        <f t="shared" si="13"/>
        <v>110000</v>
      </c>
    </row>
    <row r="25" spans="1:10" s="42" customFormat="1" x14ac:dyDescent="0.25">
      <c r="A25" s="201" t="s">
        <v>99</v>
      </c>
      <c r="B25" s="202"/>
      <c r="C25" s="203"/>
      <c r="D25" s="97" t="s">
        <v>100</v>
      </c>
      <c r="E25" s="98">
        <f t="shared" ref="E25:F25" si="14">E26</f>
        <v>49634.82</v>
      </c>
      <c r="F25" s="98">
        <f t="shared" si="14"/>
        <v>50000</v>
      </c>
      <c r="G25" s="98">
        <f>G26</f>
        <v>50000</v>
      </c>
      <c r="H25" s="98">
        <f t="shared" ref="H25:J25" si="15">H26</f>
        <v>70000</v>
      </c>
      <c r="I25" s="98">
        <f t="shared" si="15"/>
        <v>70000</v>
      </c>
      <c r="J25" s="98">
        <f t="shared" si="15"/>
        <v>70000</v>
      </c>
    </row>
    <row r="26" spans="1:10" x14ac:dyDescent="0.25">
      <c r="A26" s="63">
        <v>3</v>
      </c>
      <c r="B26" s="64"/>
      <c r="C26" s="65"/>
      <c r="D26" s="65" t="s">
        <v>14</v>
      </c>
      <c r="E26" s="72">
        <f t="shared" ref="E26:F26" si="16">E27</f>
        <v>49634.82</v>
      </c>
      <c r="F26" s="72">
        <f t="shared" si="16"/>
        <v>50000</v>
      </c>
      <c r="G26" s="72">
        <f>G27</f>
        <v>50000</v>
      </c>
      <c r="H26" s="72">
        <f t="shared" ref="H26:J26" si="17">H27</f>
        <v>70000</v>
      </c>
      <c r="I26" s="72">
        <f t="shared" si="17"/>
        <v>70000</v>
      </c>
      <c r="J26" s="72">
        <f t="shared" si="17"/>
        <v>70000</v>
      </c>
    </row>
    <row r="27" spans="1:10" ht="38.25" x14ac:dyDescent="0.25">
      <c r="A27" s="66">
        <v>37</v>
      </c>
      <c r="B27" s="67"/>
      <c r="C27" s="68"/>
      <c r="D27" s="65" t="s">
        <v>101</v>
      </c>
      <c r="E27" s="103">
        <v>49634.82</v>
      </c>
      <c r="F27" s="72">
        <v>50000</v>
      </c>
      <c r="G27" s="72">
        <v>50000</v>
      </c>
      <c r="H27" s="72">
        <v>70000</v>
      </c>
      <c r="I27" s="72">
        <v>70000</v>
      </c>
      <c r="J27" s="73">
        <v>70000</v>
      </c>
    </row>
    <row r="28" spans="1:10" ht="25.5" x14ac:dyDescent="0.25">
      <c r="A28" s="66">
        <v>4</v>
      </c>
      <c r="B28" s="67"/>
      <c r="C28" s="68"/>
      <c r="D28" s="65" t="s">
        <v>16</v>
      </c>
      <c r="E28" s="72">
        <f t="shared" ref="E28:F28" si="18">E29</f>
        <v>32603.599999999999</v>
      </c>
      <c r="F28" s="72">
        <f t="shared" si="18"/>
        <v>35000</v>
      </c>
      <c r="G28" s="72">
        <f>G29</f>
        <v>35000</v>
      </c>
      <c r="H28" s="72">
        <f t="shared" ref="H28:J28" si="19">H29</f>
        <v>40000</v>
      </c>
      <c r="I28" s="72">
        <f t="shared" si="19"/>
        <v>40000</v>
      </c>
      <c r="J28" s="72">
        <f t="shared" si="19"/>
        <v>40000</v>
      </c>
    </row>
    <row r="29" spans="1:10" ht="25.5" x14ac:dyDescent="0.25">
      <c r="A29" s="66">
        <v>42</v>
      </c>
      <c r="B29" s="67"/>
      <c r="C29" s="68"/>
      <c r="D29" s="65" t="s">
        <v>36</v>
      </c>
      <c r="E29" s="103">
        <v>32603.599999999999</v>
      </c>
      <c r="F29" s="72">
        <v>35000</v>
      </c>
      <c r="G29" s="72">
        <v>35000</v>
      </c>
      <c r="H29" s="72">
        <v>40000</v>
      </c>
      <c r="I29" s="72">
        <v>40000</v>
      </c>
      <c r="J29" s="73">
        <v>40000</v>
      </c>
    </row>
    <row r="30" spans="1:10" ht="15" customHeight="1" x14ac:dyDescent="0.25">
      <c r="A30" s="204" t="s">
        <v>164</v>
      </c>
      <c r="B30" s="205"/>
      <c r="C30" s="206"/>
      <c r="D30" s="128" t="s">
        <v>165</v>
      </c>
      <c r="E30" s="93">
        <f>E31</f>
        <v>0</v>
      </c>
      <c r="F30" s="93">
        <f t="shared" ref="F30:J32" si="20">F31</f>
        <v>0</v>
      </c>
      <c r="G30" s="93">
        <f t="shared" si="20"/>
        <v>1328</v>
      </c>
      <c r="H30" s="93">
        <f t="shared" si="20"/>
        <v>0</v>
      </c>
      <c r="I30" s="93">
        <f t="shared" si="20"/>
        <v>0</v>
      </c>
      <c r="J30" s="93">
        <f t="shared" si="20"/>
        <v>0</v>
      </c>
    </row>
    <row r="31" spans="1:10" ht="15" customHeight="1" x14ac:dyDescent="0.25">
      <c r="A31" s="201" t="s">
        <v>167</v>
      </c>
      <c r="B31" s="202"/>
      <c r="C31" s="203"/>
      <c r="D31" s="129" t="s">
        <v>166</v>
      </c>
      <c r="E31" s="98">
        <f>E32</f>
        <v>0</v>
      </c>
      <c r="F31" s="98">
        <f t="shared" si="20"/>
        <v>0</v>
      </c>
      <c r="G31" s="98">
        <f t="shared" si="20"/>
        <v>1328</v>
      </c>
      <c r="H31" s="98">
        <f t="shared" si="20"/>
        <v>0</v>
      </c>
      <c r="I31" s="98">
        <f t="shared" si="20"/>
        <v>0</v>
      </c>
      <c r="J31" s="98">
        <f t="shared" si="20"/>
        <v>0</v>
      </c>
    </row>
    <row r="32" spans="1:10" x14ac:dyDescent="0.25">
      <c r="A32" s="133">
        <v>3</v>
      </c>
      <c r="B32" s="134"/>
      <c r="C32" s="135"/>
      <c r="D32" s="132" t="s">
        <v>14</v>
      </c>
      <c r="E32" s="103">
        <f>E33</f>
        <v>0</v>
      </c>
      <c r="F32" s="103">
        <f t="shared" si="20"/>
        <v>0</v>
      </c>
      <c r="G32" s="103">
        <f t="shared" si="20"/>
        <v>1328</v>
      </c>
      <c r="H32" s="103">
        <f t="shared" si="20"/>
        <v>0</v>
      </c>
      <c r="I32" s="103">
        <f t="shared" si="20"/>
        <v>0</v>
      </c>
      <c r="J32" s="103">
        <f t="shared" si="20"/>
        <v>0</v>
      </c>
    </row>
    <row r="33" spans="1:10" x14ac:dyDescent="0.25">
      <c r="A33" s="133">
        <v>32</v>
      </c>
      <c r="B33" s="134"/>
      <c r="C33" s="135"/>
      <c r="D33" s="132" t="s">
        <v>28</v>
      </c>
      <c r="E33" s="103"/>
      <c r="F33" s="72"/>
      <c r="G33" s="72">
        <v>1328</v>
      </c>
      <c r="H33" s="72"/>
      <c r="I33" s="72"/>
      <c r="J33" s="73"/>
    </row>
    <row r="34" spans="1:10" ht="14.25" customHeight="1" x14ac:dyDescent="0.25">
      <c r="A34" s="204" t="s">
        <v>102</v>
      </c>
      <c r="B34" s="205"/>
      <c r="C34" s="206"/>
      <c r="D34" s="91" t="s">
        <v>103</v>
      </c>
      <c r="E34" s="93">
        <f t="shared" ref="E34:F34" si="21">E35+E41+E44+E50</f>
        <v>13971.25</v>
      </c>
      <c r="F34" s="93">
        <f t="shared" si="21"/>
        <v>0</v>
      </c>
      <c r="G34" s="93">
        <f>G35+G41+G44+G50+G53</f>
        <v>38639.74</v>
      </c>
      <c r="H34" s="93">
        <f t="shared" ref="H34" si="22">H35+H41+H44+H50</f>
        <v>0</v>
      </c>
      <c r="I34" s="93">
        <f t="shared" ref="I34" si="23">I35+I41+I44+I50</f>
        <v>0</v>
      </c>
      <c r="J34" s="93">
        <f>J35+J41+J44+J50</f>
        <v>0</v>
      </c>
    </row>
    <row r="35" spans="1:10" s="42" customFormat="1" ht="15" customHeight="1" x14ac:dyDescent="0.25">
      <c r="A35" s="201" t="s">
        <v>99</v>
      </c>
      <c r="B35" s="202"/>
      <c r="C35" s="203"/>
      <c r="D35" s="97" t="s">
        <v>100</v>
      </c>
      <c r="E35" s="98">
        <f>E36+E39</f>
        <v>2095.69</v>
      </c>
      <c r="F35" s="98">
        <f>F36+F39</f>
        <v>0</v>
      </c>
      <c r="G35" s="98">
        <f t="shared" ref="G35:J35" si="24">G36+G39</f>
        <v>5100.6099999999997</v>
      </c>
      <c r="H35" s="98">
        <f t="shared" si="24"/>
        <v>0</v>
      </c>
      <c r="I35" s="98">
        <f t="shared" si="24"/>
        <v>0</v>
      </c>
      <c r="J35" s="98">
        <f t="shared" si="24"/>
        <v>0</v>
      </c>
    </row>
    <row r="36" spans="1:10" x14ac:dyDescent="0.25">
      <c r="A36" s="207">
        <v>3</v>
      </c>
      <c r="B36" s="208"/>
      <c r="C36" s="209"/>
      <c r="D36" s="27" t="s">
        <v>14</v>
      </c>
      <c r="E36" s="89"/>
      <c r="F36" s="72">
        <f>F37+F38</f>
        <v>0</v>
      </c>
      <c r="G36" s="72">
        <f>G37+G38</f>
        <v>3336.24</v>
      </c>
      <c r="H36" s="72"/>
      <c r="I36" s="72"/>
      <c r="J36" s="73"/>
    </row>
    <row r="37" spans="1:10" x14ac:dyDescent="0.25">
      <c r="A37" s="63">
        <v>31</v>
      </c>
      <c r="B37" s="64"/>
      <c r="C37" s="65"/>
      <c r="D37" s="65" t="s">
        <v>15</v>
      </c>
      <c r="E37" s="89"/>
      <c r="F37" s="72"/>
      <c r="G37" s="72"/>
      <c r="H37" s="72"/>
      <c r="I37" s="72"/>
      <c r="J37" s="73"/>
    </row>
    <row r="38" spans="1:10" x14ac:dyDescent="0.25">
      <c r="A38" s="63">
        <v>32</v>
      </c>
      <c r="B38" s="64"/>
      <c r="C38" s="65"/>
      <c r="D38" s="65" t="s">
        <v>28</v>
      </c>
      <c r="E38" s="89"/>
      <c r="F38" s="72"/>
      <c r="G38" s="72">
        <v>3336.24</v>
      </c>
      <c r="H38" s="72"/>
      <c r="I38" s="72"/>
      <c r="J38" s="73"/>
    </row>
    <row r="39" spans="1:10" ht="25.5" x14ac:dyDescent="0.25">
      <c r="A39" s="63">
        <v>4</v>
      </c>
      <c r="B39" s="64"/>
      <c r="C39" s="65"/>
      <c r="D39" s="65" t="s">
        <v>16</v>
      </c>
      <c r="E39" s="72">
        <f>E40</f>
        <v>2095.69</v>
      </c>
      <c r="F39" s="72">
        <f>F40</f>
        <v>0</v>
      </c>
      <c r="G39" s="72">
        <f t="shared" ref="G39:J39" si="25">G40</f>
        <v>1764.37</v>
      </c>
      <c r="H39" s="72">
        <f t="shared" si="25"/>
        <v>0</v>
      </c>
      <c r="I39" s="72">
        <f t="shared" si="25"/>
        <v>0</v>
      </c>
      <c r="J39" s="72">
        <f t="shared" si="25"/>
        <v>0</v>
      </c>
    </row>
    <row r="40" spans="1:10" ht="25.5" x14ac:dyDescent="0.25">
      <c r="A40" s="63">
        <v>42</v>
      </c>
      <c r="B40" s="64"/>
      <c r="C40" s="65"/>
      <c r="D40" s="65" t="s">
        <v>36</v>
      </c>
      <c r="E40" s="103">
        <v>2095.69</v>
      </c>
      <c r="F40" s="72"/>
      <c r="G40" s="72">
        <v>1764.37</v>
      </c>
      <c r="H40" s="72"/>
      <c r="I40" s="72"/>
      <c r="J40" s="73"/>
    </row>
    <row r="41" spans="1:10" ht="15" customHeight="1" x14ac:dyDescent="0.25">
      <c r="A41" s="201" t="s">
        <v>167</v>
      </c>
      <c r="B41" s="202"/>
      <c r="C41" s="203"/>
      <c r="D41" s="129" t="s">
        <v>166</v>
      </c>
      <c r="E41" s="98"/>
      <c r="F41" s="98"/>
      <c r="G41" s="98">
        <f>G42</f>
        <v>245.26</v>
      </c>
      <c r="H41" s="98"/>
      <c r="I41" s="98"/>
      <c r="J41" s="98"/>
    </row>
    <row r="42" spans="1:10" x14ac:dyDescent="0.25">
      <c r="A42" s="130">
        <v>3</v>
      </c>
      <c r="B42" s="131"/>
      <c r="C42" s="132"/>
      <c r="D42" s="132" t="s">
        <v>14</v>
      </c>
      <c r="E42" s="89"/>
      <c r="F42" s="72"/>
      <c r="G42" s="72">
        <f>G43</f>
        <v>245.26</v>
      </c>
      <c r="H42" s="72"/>
      <c r="I42" s="72"/>
      <c r="J42" s="73"/>
    </row>
    <row r="43" spans="1:10" x14ac:dyDescent="0.25">
      <c r="A43" s="130">
        <v>32</v>
      </c>
      <c r="B43" s="131"/>
      <c r="C43" s="132"/>
      <c r="D43" s="132" t="s">
        <v>28</v>
      </c>
      <c r="E43" s="89"/>
      <c r="F43" s="72"/>
      <c r="G43" s="72">
        <v>245.26</v>
      </c>
      <c r="H43" s="72"/>
      <c r="I43" s="72"/>
      <c r="J43" s="73"/>
    </row>
    <row r="44" spans="1:10" s="42" customFormat="1" x14ac:dyDescent="0.25">
      <c r="A44" s="201" t="s">
        <v>104</v>
      </c>
      <c r="B44" s="202"/>
      <c r="C44" s="203"/>
      <c r="D44" s="97" t="s">
        <v>42</v>
      </c>
      <c r="E44" s="98">
        <f>E45+E48</f>
        <v>11875.56</v>
      </c>
      <c r="F44" s="98">
        <f>F45+F48</f>
        <v>0</v>
      </c>
      <c r="G44" s="98">
        <f t="shared" ref="G44:J44" si="26">G45+G48</f>
        <v>28904.1</v>
      </c>
      <c r="H44" s="98">
        <f t="shared" si="26"/>
        <v>0</v>
      </c>
      <c r="I44" s="98">
        <f t="shared" si="26"/>
        <v>0</v>
      </c>
      <c r="J44" s="98">
        <f t="shared" si="26"/>
        <v>0</v>
      </c>
    </row>
    <row r="45" spans="1:10" x14ac:dyDescent="0.25">
      <c r="A45" s="69">
        <v>3</v>
      </c>
      <c r="B45" s="70"/>
      <c r="C45" s="71"/>
      <c r="D45" s="65" t="s">
        <v>14</v>
      </c>
      <c r="E45" s="72">
        <f>E46+E47</f>
        <v>0</v>
      </c>
      <c r="F45" s="72">
        <f>F46+F47</f>
        <v>0</v>
      </c>
      <c r="G45" s="72">
        <f t="shared" ref="G45:J45" si="27">G46+G47</f>
        <v>18905.97</v>
      </c>
      <c r="H45" s="72">
        <f t="shared" si="27"/>
        <v>0</v>
      </c>
      <c r="I45" s="72">
        <f t="shared" si="27"/>
        <v>0</v>
      </c>
      <c r="J45" s="72">
        <f t="shared" si="27"/>
        <v>0</v>
      </c>
    </row>
    <row r="46" spans="1:10" x14ac:dyDescent="0.25">
      <c r="A46" s="69">
        <v>31</v>
      </c>
      <c r="B46" s="70"/>
      <c r="C46" s="71"/>
      <c r="D46" s="65" t="s">
        <v>15</v>
      </c>
      <c r="E46" s="89"/>
      <c r="F46" s="72"/>
      <c r="G46" s="72"/>
      <c r="H46" s="72"/>
      <c r="I46" s="72"/>
      <c r="J46" s="73"/>
    </row>
    <row r="47" spans="1:10" x14ac:dyDescent="0.25">
      <c r="A47" s="69">
        <v>32</v>
      </c>
      <c r="B47" s="70"/>
      <c r="C47" s="71"/>
      <c r="D47" s="65" t="s">
        <v>28</v>
      </c>
      <c r="E47" s="89"/>
      <c r="F47" s="72"/>
      <c r="G47" s="72">
        <v>18905.97</v>
      </c>
      <c r="H47" s="72"/>
      <c r="I47" s="72"/>
      <c r="J47" s="73"/>
    </row>
    <row r="48" spans="1:10" ht="25.5" x14ac:dyDescent="0.25">
      <c r="A48" s="69">
        <v>4</v>
      </c>
      <c r="B48" s="70"/>
      <c r="C48" s="71"/>
      <c r="D48" s="65" t="s">
        <v>16</v>
      </c>
      <c r="E48" s="72">
        <f>E49</f>
        <v>11875.56</v>
      </c>
      <c r="F48" s="72">
        <f>F49</f>
        <v>0</v>
      </c>
      <c r="G48" s="72">
        <f t="shared" ref="G48:J48" si="28">G49</f>
        <v>9998.1299999999992</v>
      </c>
      <c r="H48" s="72">
        <f t="shared" si="28"/>
        <v>0</v>
      </c>
      <c r="I48" s="72">
        <f t="shared" si="28"/>
        <v>0</v>
      </c>
      <c r="J48" s="72">
        <f t="shared" si="28"/>
        <v>0</v>
      </c>
    </row>
    <row r="49" spans="1:10" ht="25.5" x14ac:dyDescent="0.25">
      <c r="A49" s="69">
        <v>42</v>
      </c>
      <c r="B49" s="70"/>
      <c r="C49" s="71"/>
      <c r="D49" s="65" t="s">
        <v>36</v>
      </c>
      <c r="E49" s="103">
        <v>11875.56</v>
      </c>
      <c r="F49" s="72"/>
      <c r="G49" s="72">
        <v>9998.1299999999992</v>
      </c>
      <c r="H49" s="72"/>
      <c r="I49" s="72"/>
      <c r="J49" s="73"/>
    </row>
    <row r="50" spans="1:10" s="42" customFormat="1" ht="25.5" x14ac:dyDescent="0.25">
      <c r="A50" s="201" t="s">
        <v>105</v>
      </c>
      <c r="B50" s="202"/>
      <c r="C50" s="203"/>
      <c r="D50" s="97" t="s">
        <v>106</v>
      </c>
      <c r="E50" s="98">
        <f t="shared" ref="E50:F51" si="29">E51</f>
        <v>0</v>
      </c>
      <c r="F50" s="98">
        <f t="shared" si="29"/>
        <v>0</v>
      </c>
      <c r="G50" s="98">
        <f>G51</f>
        <v>1389.77</v>
      </c>
      <c r="H50" s="98">
        <f t="shared" ref="H50:J51" si="30">H51</f>
        <v>0</v>
      </c>
      <c r="I50" s="98">
        <f t="shared" si="30"/>
        <v>0</v>
      </c>
      <c r="J50" s="98">
        <f t="shared" si="30"/>
        <v>0</v>
      </c>
    </row>
    <row r="51" spans="1:10" x14ac:dyDescent="0.25">
      <c r="A51" s="69">
        <v>3</v>
      </c>
      <c r="B51" s="70"/>
      <c r="C51" s="71"/>
      <c r="D51" s="132" t="s">
        <v>14</v>
      </c>
      <c r="E51" s="72">
        <f t="shared" si="29"/>
        <v>0</v>
      </c>
      <c r="F51" s="72">
        <f t="shared" si="29"/>
        <v>0</v>
      </c>
      <c r="G51" s="72">
        <f>G52</f>
        <v>1389.77</v>
      </c>
      <c r="H51" s="72">
        <f t="shared" si="30"/>
        <v>0</v>
      </c>
      <c r="I51" s="72">
        <f t="shared" si="30"/>
        <v>0</v>
      </c>
      <c r="J51" s="72">
        <f t="shared" si="30"/>
        <v>0</v>
      </c>
    </row>
    <row r="52" spans="1:10" x14ac:dyDescent="0.25">
      <c r="A52" s="63">
        <v>32</v>
      </c>
      <c r="B52" s="64"/>
      <c r="C52" s="65"/>
      <c r="D52" s="132" t="s">
        <v>28</v>
      </c>
      <c r="E52" s="89"/>
      <c r="F52" s="72"/>
      <c r="G52" s="72">
        <v>1389.77</v>
      </c>
      <c r="H52" s="72"/>
      <c r="I52" s="72"/>
      <c r="J52" s="73"/>
    </row>
    <row r="53" spans="1:10" ht="15" customHeight="1" x14ac:dyDescent="0.25">
      <c r="A53" s="201" t="s">
        <v>177</v>
      </c>
      <c r="B53" s="202"/>
      <c r="C53" s="203"/>
      <c r="D53" s="129" t="s">
        <v>178</v>
      </c>
      <c r="E53" s="98">
        <f>E54</f>
        <v>0</v>
      </c>
      <c r="F53" s="98"/>
      <c r="G53" s="98">
        <f>G54</f>
        <v>3000</v>
      </c>
      <c r="H53" s="98"/>
      <c r="I53" s="98"/>
      <c r="J53" s="98"/>
    </row>
    <row r="54" spans="1:10" x14ac:dyDescent="0.25">
      <c r="A54" s="130">
        <v>3</v>
      </c>
      <c r="B54" s="131"/>
      <c r="C54" s="132"/>
      <c r="D54" s="132" t="s">
        <v>14</v>
      </c>
      <c r="E54" s="103">
        <f>E55</f>
        <v>0</v>
      </c>
      <c r="F54" s="116"/>
      <c r="G54" s="116">
        <f>G55</f>
        <v>3000</v>
      </c>
      <c r="H54" s="116"/>
      <c r="I54" s="116"/>
      <c r="J54" s="147"/>
    </row>
    <row r="55" spans="1:10" x14ac:dyDescent="0.25">
      <c r="A55" s="130">
        <v>32</v>
      </c>
      <c r="B55" s="131"/>
      <c r="C55" s="132"/>
      <c r="D55" s="132" t="s">
        <v>28</v>
      </c>
      <c r="E55" s="103">
        <v>0</v>
      </c>
      <c r="F55" s="116"/>
      <c r="G55" s="116">
        <v>3000</v>
      </c>
      <c r="H55" s="116"/>
      <c r="I55" s="116"/>
      <c r="J55" s="147"/>
    </row>
    <row r="56" spans="1:10" x14ac:dyDescent="0.25">
      <c r="A56" s="204" t="s">
        <v>179</v>
      </c>
      <c r="B56" s="205"/>
      <c r="C56" s="206"/>
      <c r="D56" s="91" t="s">
        <v>155</v>
      </c>
      <c r="E56" s="118">
        <f>E57</f>
        <v>272</v>
      </c>
      <c r="F56" s="92"/>
      <c r="G56" s="92"/>
      <c r="H56" s="92"/>
      <c r="I56" s="92"/>
      <c r="J56" s="96"/>
    </row>
    <row r="57" spans="1:10" x14ac:dyDescent="0.25">
      <c r="A57" s="216" t="s">
        <v>156</v>
      </c>
      <c r="B57" s="217"/>
      <c r="C57" s="218"/>
      <c r="D57" s="117" t="s">
        <v>157</v>
      </c>
      <c r="E57" s="112">
        <f>E58</f>
        <v>272</v>
      </c>
      <c r="F57" s="94"/>
      <c r="G57" s="94"/>
      <c r="H57" s="94"/>
      <c r="I57" s="94"/>
      <c r="J57" s="113"/>
    </row>
    <row r="58" spans="1:10" x14ac:dyDescent="0.25">
      <c r="A58" s="79">
        <v>3</v>
      </c>
      <c r="B58" s="80"/>
      <c r="C58" s="81"/>
      <c r="D58" s="81" t="s">
        <v>14</v>
      </c>
      <c r="E58" s="103">
        <f>E59</f>
        <v>272</v>
      </c>
      <c r="F58" s="72"/>
      <c r="G58" s="72"/>
      <c r="H58" s="72"/>
      <c r="I58" s="72"/>
      <c r="J58" s="73"/>
    </row>
    <row r="59" spans="1:10" x14ac:dyDescent="0.25">
      <c r="A59" s="79">
        <v>32</v>
      </c>
      <c r="B59" s="80"/>
      <c r="C59" s="81"/>
      <c r="D59" s="81" t="s">
        <v>28</v>
      </c>
      <c r="E59" s="103">
        <v>272</v>
      </c>
      <c r="F59" s="72"/>
      <c r="G59" s="72"/>
      <c r="H59" s="72"/>
      <c r="I59" s="72"/>
      <c r="J59" s="73"/>
    </row>
    <row r="60" spans="1:10" ht="15" customHeight="1" x14ac:dyDescent="0.25">
      <c r="A60" s="213" t="s">
        <v>135</v>
      </c>
      <c r="B60" s="214"/>
      <c r="C60" s="215"/>
      <c r="D60" s="95" t="s">
        <v>107</v>
      </c>
      <c r="E60" s="119">
        <f>E61</f>
        <v>663.61</v>
      </c>
      <c r="F60" s="119">
        <f t="shared" ref="F60:J60" si="31">F61</f>
        <v>0</v>
      </c>
      <c r="G60" s="119">
        <f t="shared" si="31"/>
        <v>0</v>
      </c>
      <c r="H60" s="119">
        <f t="shared" si="31"/>
        <v>0</v>
      </c>
      <c r="I60" s="119">
        <f t="shared" si="31"/>
        <v>0</v>
      </c>
      <c r="J60" s="119">
        <f t="shared" si="31"/>
        <v>0</v>
      </c>
    </row>
    <row r="61" spans="1:10" s="42" customFormat="1" x14ac:dyDescent="0.25">
      <c r="A61" s="201" t="s">
        <v>108</v>
      </c>
      <c r="B61" s="202"/>
      <c r="C61" s="203"/>
      <c r="D61" s="97" t="s">
        <v>109</v>
      </c>
      <c r="E61" s="111">
        <f>E62</f>
        <v>663.61</v>
      </c>
      <c r="F61" s="98"/>
      <c r="G61" s="98"/>
      <c r="H61" s="98"/>
      <c r="I61" s="98"/>
      <c r="J61" s="99"/>
    </row>
    <row r="62" spans="1:10" x14ac:dyDescent="0.25">
      <c r="A62" s="63">
        <v>3</v>
      </c>
      <c r="B62" s="64"/>
      <c r="C62" s="65"/>
      <c r="D62" s="65" t="s">
        <v>14</v>
      </c>
      <c r="E62" s="103">
        <f>E63</f>
        <v>663.61</v>
      </c>
      <c r="F62" s="72"/>
      <c r="G62" s="72">
        <v>0</v>
      </c>
      <c r="H62" s="72"/>
      <c r="I62" s="72"/>
      <c r="J62" s="73"/>
    </row>
    <row r="63" spans="1:10" x14ac:dyDescent="0.25">
      <c r="A63" s="63">
        <v>32</v>
      </c>
      <c r="B63" s="64"/>
      <c r="C63" s="65"/>
      <c r="D63" s="65" t="s">
        <v>28</v>
      </c>
      <c r="E63" s="103">
        <v>663.61</v>
      </c>
      <c r="F63" s="72"/>
      <c r="G63" s="72"/>
      <c r="H63" s="72"/>
      <c r="I63" s="72"/>
      <c r="J63" s="73"/>
    </row>
    <row r="64" spans="1:10" ht="15" customHeight="1" x14ac:dyDescent="0.25">
      <c r="A64" s="213" t="s">
        <v>136</v>
      </c>
      <c r="B64" s="214"/>
      <c r="C64" s="215"/>
      <c r="D64" s="95" t="s">
        <v>110</v>
      </c>
      <c r="E64" s="93">
        <f t="shared" ref="E64:F64" si="32">E65</f>
        <v>663.62</v>
      </c>
      <c r="F64" s="93">
        <f t="shared" si="32"/>
        <v>0</v>
      </c>
      <c r="G64" s="93">
        <f>G65</f>
        <v>0</v>
      </c>
      <c r="H64" s="93">
        <f t="shared" ref="H64:J64" si="33">H65</f>
        <v>0</v>
      </c>
      <c r="I64" s="93">
        <f t="shared" si="33"/>
        <v>0</v>
      </c>
      <c r="J64" s="93">
        <f t="shared" si="33"/>
        <v>0</v>
      </c>
    </row>
    <row r="65" spans="1:10" s="42" customFormat="1" x14ac:dyDescent="0.25">
      <c r="A65" s="201" t="s">
        <v>99</v>
      </c>
      <c r="B65" s="202"/>
      <c r="C65" s="203"/>
      <c r="D65" s="97" t="s">
        <v>111</v>
      </c>
      <c r="E65" s="98">
        <f t="shared" ref="E65:F65" si="34">E66+E68</f>
        <v>663.62</v>
      </c>
      <c r="F65" s="98">
        <f t="shared" si="34"/>
        <v>0</v>
      </c>
      <c r="G65" s="98">
        <f>G66+G68</f>
        <v>0</v>
      </c>
      <c r="H65" s="98">
        <f t="shared" ref="H65:J65" si="35">H66+H68</f>
        <v>0</v>
      </c>
      <c r="I65" s="98">
        <f t="shared" si="35"/>
        <v>0</v>
      </c>
      <c r="J65" s="98">
        <f t="shared" si="35"/>
        <v>0</v>
      </c>
    </row>
    <row r="66" spans="1:10" x14ac:dyDescent="0.25">
      <c r="A66" s="63">
        <v>3</v>
      </c>
      <c r="B66" s="64"/>
      <c r="C66" s="65"/>
      <c r="D66" s="65" t="s">
        <v>14</v>
      </c>
      <c r="E66" s="103">
        <f>E67</f>
        <v>663.62</v>
      </c>
      <c r="F66" s="72"/>
      <c r="G66" s="72">
        <f>G67</f>
        <v>0</v>
      </c>
      <c r="H66" s="72"/>
      <c r="I66" s="72"/>
      <c r="J66" s="73"/>
    </row>
    <row r="67" spans="1:10" x14ac:dyDescent="0.25">
      <c r="A67" s="63">
        <v>32</v>
      </c>
      <c r="B67" s="64"/>
      <c r="C67" s="65"/>
      <c r="D67" s="65" t="s">
        <v>28</v>
      </c>
      <c r="E67" s="103">
        <v>663.62</v>
      </c>
      <c r="F67" s="72"/>
      <c r="G67" s="72"/>
      <c r="H67" s="72"/>
      <c r="I67" s="72"/>
      <c r="J67" s="73"/>
    </row>
    <row r="68" spans="1:10" ht="25.5" x14ac:dyDescent="0.25">
      <c r="A68" s="63">
        <v>4</v>
      </c>
      <c r="B68" s="64"/>
      <c r="C68" s="65"/>
      <c r="D68" s="65" t="s">
        <v>16</v>
      </c>
      <c r="E68" s="89"/>
      <c r="F68" s="72"/>
      <c r="G68" s="72">
        <f>G69</f>
        <v>0</v>
      </c>
      <c r="H68" s="72"/>
      <c r="I68" s="72"/>
      <c r="J68" s="73"/>
    </row>
    <row r="69" spans="1:10" ht="25.5" x14ac:dyDescent="0.25">
      <c r="A69" s="63">
        <v>42</v>
      </c>
      <c r="B69" s="64"/>
      <c r="C69" s="65"/>
      <c r="D69" s="65" t="s">
        <v>36</v>
      </c>
      <c r="E69" s="89"/>
      <c r="F69" s="72"/>
      <c r="G69" s="72"/>
      <c r="H69" s="72"/>
      <c r="I69" s="72"/>
      <c r="J69" s="73"/>
    </row>
    <row r="70" spans="1:10" ht="25.5" customHeight="1" x14ac:dyDescent="0.25">
      <c r="A70" s="213" t="s">
        <v>137</v>
      </c>
      <c r="B70" s="214"/>
      <c r="C70" s="215"/>
      <c r="D70" s="91" t="s">
        <v>112</v>
      </c>
      <c r="E70" s="93">
        <f>E77+E71</f>
        <v>146721.57</v>
      </c>
      <c r="F70" s="93">
        <f t="shared" ref="F70" si="36">F77</f>
        <v>152950</v>
      </c>
      <c r="G70" s="93">
        <f>G74+G77</f>
        <v>151019.26</v>
      </c>
      <c r="H70" s="93">
        <f t="shared" ref="H70:J70" si="37">H74+H77</f>
        <v>145363.68</v>
      </c>
      <c r="I70" s="93">
        <f t="shared" si="37"/>
        <v>145363.68</v>
      </c>
      <c r="J70" s="93">
        <f t="shared" si="37"/>
        <v>145363.68</v>
      </c>
    </row>
    <row r="71" spans="1:10" ht="25.5" customHeight="1" x14ac:dyDescent="0.25">
      <c r="A71" s="201" t="s">
        <v>92</v>
      </c>
      <c r="B71" s="202"/>
      <c r="C71" s="203"/>
      <c r="D71" s="137"/>
      <c r="E71" s="94">
        <f>E72</f>
        <v>248.85</v>
      </c>
      <c r="F71" s="98"/>
      <c r="G71" s="98"/>
      <c r="H71" s="98"/>
      <c r="I71" s="98"/>
      <c r="J71" s="98"/>
    </row>
    <row r="72" spans="1:10" x14ac:dyDescent="0.25">
      <c r="A72" s="139">
        <v>3</v>
      </c>
      <c r="B72" s="145"/>
      <c r="C72" s="146"/>
      <c r="D72" s="141" t="s">
        <v>14</v>
      </c>
      <c r="E72" s="72">
        <f>E73</f>
        <v>248.85</v>
      </c>
      <c r="F72" s="114"/>
      <c r="G72" s="114"/>
      <c r="H72" s="114"/>
      <c r="I72" s="114"/>
      <c r="J72" s="114"/>
    </row>
    <row r="73" spans="1:10" x14ac:dyDescent="0.25">
      <c r="A73" s="139">
        <v>32</v>
      </c>
      <c r="B73" s="145"/>
      <c r="C73" s="146"/>
      <c r="D73" s="141" t="s">
        <v>28</v>
      </c>
      <c r="E73" s="72">
        <v>248.85</v>
      </c>
      <c r="F73" s="114"/>
      <c r="G73" s="114"/>
      <c r="H73" s="114"/>
      <c r="I73" s="114"/>
      <c r="J73" s="114"/>
    </row>
    <row r="74" spans="1:10" ht="25.5" x14ac:dyDescent="0.25">
      <c r="A74" s="201" t="s">
        <v>168</v>
      </c>
      <c r="B74" s="202"/>
      <c r="C74" s="203"/>
      <c r="D74" s="129" t="s">
        <v>169</v>
      </c>
      <c r="E74" s="98"/>
      <c r="F74" s="98"/>
      <c r="G74" s="98">
        <f>G75</f>
        <v>700</v>
      </c>
      <c r="H74" s="98">
        <v>0</v>
      </c>
      <c r="I74" s="98">
        <v>0</v>
      </c>
      <c r="J74" s="98">
        <v>0</v>
      </c>
    </row>
    <row r="75" spans="1:10" x14ac:dyDescent="0.25">
      <c r="A75" s="130">
        <v>3</v>
      </c>
      <c r="B75" s="145"/>
      <c r="C75" s="146"/>
      <c r="D75" s="132" t="s">
        <v>14</v>
      </c>
      <c r="E75" s="114"/>
      <c r="F75" s="114"/>
      <c r="G75" s="114">
        <f>G76</f>
        <v>700</v>
      </c>
      <c r="H75" s="114"/>
      <c r="I75" s="114"/>
      <c r="J75" s="114"/>
    </row>
    <row r="76" spans="1:10" x14ac:dyDescent="0.25">
      <c r="A76" s="130">
        <v>32</v>
      </c>
      <c r="B76" s="145"/>
      <c r="C76" s="146"/>
      <c r="D76" s="132" t="s">
        <v>28</v>
      </c>
      <c r="E76" s="114"/>
      <c r="F76" s="114"/>
      <c r="G76" s="114">
        <v>700</v>
      </c>
      <c r="H76" s="114"/>
      <c r="I76" s="114"/>
      <c r="J76" s="114"/>
    </row>
    <row r="77" spans="1:10" s="42" customFormat="1" x14ac:dyDescent="0.25">
      <c r="A77" s="201" t="s">
        <v>99</v>
      </c>
      <c r="B77" s="202"/>
      <c r="C77" s="203"/>
      <c r="D77" s="97" t="s">
        <v>111</v>
      </c>
      <c r="E77" s="98">
        <f t="shared" ref="E77:F77" si="38">E78</f>
        <v>146472.72</v>
      </c>
      <c r="F77" s="98">
        <f t="shared" si="38"/>
        <v>152950</v>
      </c>
      <c r="G77" s="98">
        <f>G78</f>
        <v>150319.26</v>
      </c>
      <c r="H77" s="98">
        <f t="shared" ref="H77:J77" si="39">H78</f>
        <v>145363.68</v>
      </c>
      <c r="I77" s="98">
        <f t="shared" si="39"/>
        <v>145363.68</v>
      </c>
      <c r="J77" s="98">
        <f t="shared" si="39"/>
        <v>145363.68</v>
      </c>
    </row>
    <row r="78" spans="1:10" x14ac:dyDescent="0.25">
      <c r="A78" s="63">
        <v>3</v>
      </c>
      <c r="B78" s="64"/>
      <c r="C78" s="65"/>
      <c r="D78" s="65" t="s">
        <v>14</v>
      </c>
      <c r="E78" s="72">
        <f t="shared" ref="E78:F78" si="40">E79</f>
        <v>146472.72</v>
      </c>
      <c r="F78" s="72">
        <f t="shared" si="40"/>
        <v>152950</v>
      </c>
      <c r="G78" s="72">
        <f>G79</f>
        <v>150319.26</v>
      </c>
      <c r="H78" s="72">
        <f t="shared" ref="H78:J78" si="41">H79</f>
        <v>145363.68</v>
      </c>
      <c r="I78" s="72">
        <f t="shared" si="41"/>
        <v>145363.68</v>
      </c>
      <c r="J78" s="72">
        <f t="shared" si="41"/>
        <v>145363.68</v>
      </c>
    </row>
    <row r="79" spans="1:10" x14ac:dyDescent="0.25">
      <c r="A79" s="63">
        <v>32</v>
      </c>
      <c r="B79" s="64"/>
      <c r="C79" s="65"/>
      <c r="D79" s="65" t="s">
        <v>28</v>
      </c>
      <c r="E79" s="103">
        <v>146472.72</v>
      </c>
      <c r="F79" s="72">
        <v>152950</v>
      </c>
      <c r="G79" s="72">
        <v>150319.26</v>
      </c>
      <c r="H79" s="72">
        <v>145363.68</v>
      </c>
      <c r="I79" s="72">
        <v>145363.68</v>
      </c>
      <c r="J79" s="73">
        <v>145363.68</v>
      </c>
    </row>
    <row r="80" spans="1:10" ht="40.5" customHeight="1" x14ac:dyDescent="0.25">
      <c r="A80" s="213" t="s">
        <v>138</v>
      </c>
      <c r="B80" s="214"/>
      <c r="C80" s="215"/>
      <c r="D80" s="91" t="s">
        <v>113</v>
      </c>
      <c r="E80" s="93">
        <f t="shared" ref="E80:F81" si="42">E81</f>
        <v>1345.15</v>
      </c>
      <c r="F80" s="93">
        <f t="shared" si="42"/>
        <v>0</v>
      </c>
      <c r="G80" s="93">
        <f>G81</f>
        <v>1359</v>
      </c>
      <c r="H80" s="93">
        <f t="shared" ref="H80:J82" si="43">H81</f>
        <v>1359</v>
      </c>
      <c r="I80" s="93">
        <f t="shared" si="43"/>
        <v>1359</v>
      </c>
      <c r="J80" s="93">
        <f t="shared" si="43"/>
        <v>1359</v>
      </c>
    </row>
    <row r="81" spans="1:10" s="42" customFormat="1" x14ac:dyDescent="0.25">
      <c r="A81" s="201" t="s">
        <v>99</v>
      </c>
      <c r="B81" s="202"/>
      <c r="C81" s="203"/>
      <c r="D81" s="97" t="s">
        <v>111</v>
      </c>
      <c r="E81" s="98">
        <f t="shared" si="42"/>
        <v>1345.15</v>
      </c>
      <c r="F81" s="98">
        <f t="shared" si="42"/>
        <v>0</v>
      </c>
      <c r="G81" s="98">
        <f>G82</f>
        <v>1359</v>
      </c>
      <c r="H81" s="98">
        <f t="shared" si="43"/>
        <v>1359</v>
      </c>
      <c r="I81" s="98">
        <f t="shared" si="43"/>
        <v>1359</v>
      </c>
      <c r="J81" s="98">
        <f t="shared" si="43"/>
        <v>1359</v>
      </c>
    </row>
    <row r="82" spans="1:10" x14ac:dyDescent="0.25">
      <c r="A82" s="63">
        <v>3</v>
      </c>
      <c r="B82" s="64"/>
      <c r="C82" s="65"/>
      <c r="D82" s="65" t="s">
        <v>14</v>
      </c>
      <c r="E82" s="103">
        <f>E83</f>
        <v>1345.15</v>
      </c>
      <c r="F82" s="72"/>
      <c r="G82" s="72">
        <f>G83</f>
        <v>1359</v>
      </c>
      <c r="H82" s="72">
        <f t="shared" si="43"/>
        <v>1359</v>
      </c>
      <c r="I82" s="72">
        <f t="shared" si="43"/>
        <v>1359</v>
      </c>
      <c r="J82" s="72">
        <f t="shared" si="43"/>
        <v>1359</v>
      </c>
    </row>
    <row r="83" spans="1:10" x14ac:dyDescent="0.25">
      <c r="A83" s="63">
        <v>38</v>
      </c>
      <c r="B83" s="64"/>
      <c r="C83" s="65"/>
      <c r="D83" s="65" t="s">
        <v>60</v>
      </c>
      <c r="E83" s="103">
        <v>1345.15</v>
      </c>
      <c r="F83" s="72"/>
      <c r="G83" s="72">
        <v>1359</v>
      </c>
      <c r="H83" s="72">
        <v>1359</v>
      </c>
      <c r="I83" s="72">
        <v>1359</v>
      </c>
      <c r="J83" s="73">
        <v>1359</v>
      </c>
    </row>
    <row r="84" spans="1:10" x14ac:dyDescent="0.25">
      <c r="A84" s="213" t="s">
        <v>139</v>
      </c>
      <c r="B84" s="214"/>
      <c r="C84" s="215"/>
      <c r="D84" s="91" t="s">
        <v>114</v>
      </c>
      <c r="E84" s="93">
        <f>E85+E89</f>
        <v>27050.959999999999</v>
      </c>
      <c r="F84" s="93">
        <f>F85+F89</f>
        <v>0</v>
      </c>
      <c r="G84" s="93">
        <f t="shared" ref="G84:J84" si="44">G85+G89</f>
        <v>0</v>
      </c>
      <c r="H84" s="93">
        <f t="shared" si="44"/>
        <v>0</v>
      </c>
      <c r="I84" s="93">
        <f t="shared" si="44"/>
        <v>0</v>
      </c>
      <c r="J84" s="93">
        <f t="shared" si="44"/>
        <v>0</v>
      </c>
    </row>
    <row r="85" spans="1:10" s="42" customFormat="1" x14ac:dyDescent="0.25">
      <c r="A85" s="201" t="s">
        <v>92</v>
      </c>
      <c r="B85" s="202"/>
      <c r="C85" s="203"/>
      <c r="D85" s="97" t="s">
        <v>12</v>
      </c>
      <c r="E85" s="100">
        <f t="shared" ref="E85:F85" si="45">E86</f>
        <v>7820.4</v>
      </c>
      <c r="F85" s="98">
        <f t="shared" si="45"/>
        <v>0</v>
      </c>
      <c r="G85" s="98">
        <f>G86</f>
        <v>0</v>
      </c>
      <c r="H85" s="98">
        <f t="shared" ref="H85:J85" si="46">H86</f>
        <v>0</v>
      </c>
      <c r="I85" s="98">
        <f t="shared" si="46"/>
        <v>0</v>
      </c>
      <c r="J85" s="98">
        <f t="shared" si="46"/>
        <v>0</v>
      </c>
    </row>
    <row r="86" spans="1:10" x14ac:dyDescent="0.25">
      <c r="A86" s="63">
        <v>3</v>
      </c>
      <c r="B86" s="64"/>
      <c r="C86" s="65"/>
      <c r="D86" s="65" t="s">
        <v>14</v>
      </c>
      <c r="E86" s="101">
        <f t="shared" ref="E86:F86" si="47">E87+E88</f>
        <v>7820.4</v>
      </c>
      <c r="F86" s="72">
        <f t="shared" si="47"/>
        <v>0</v>
      </c>
      <c r="G86" s="72">
        <f>G87+G88</f>
        <v>0</v>
      </c>
      <c r="H86" s="72">
        <f t="shared" ref="H86:J86" si="48">H87+H88</f>
        <v>0</v>
      </c>
      <c r="I86" s="72">
        <f t="shared" si="48"/>
        <v>0</v>
      </c>
      <c r="J86" s="72">
        <f t="shared" si="48"/>
        <v>0</v>
      </c>
    </row>
    <row r="87" spans="1:10" x14ac:dyDescent="0.25">
      <c r="A87" s="63">
        <v>31</v>
      </c>
      <c r="B87" s="64"/>
      <c r="C87" s="65"/>
      <c r="D87" s="65" t="s">
        <v>15</v>
      </c>
      <c r="E87" s="102">
        <v>6633.55</v>
      </c>
      <c r="F87" s="72"/>
      <c r="G87" s="72"/>
      <c r="H87" s="72"/>
      <c r="I87" s="72"/>
      <c r="J87" s="73"/>
    </row>
    <row r="88" spans="1:10" x14ac:dyDescent="0.25">
      <c r="A88" s="63">
        <v>32</v>
      </c>
      <c r="B88" s="64"/>
      <c r="C88" s="65"/>
      <c r="D88" s="65" t="s">
        <v>28</v>
      </c>
      <c r="E88" s="102">
        <v>1186.8499999999999</v>
      </c>
      <c r="F88" s="72"/>
      <c r="G88" s="72"/>
      <c r="H88" s="72"/>
      <c r="I88" s="72"/>
      <c r="J88" s="73"/>
    </row>
    <row r="89" spans="1:10" s="42" customFormat="1" x14ac:dyDescent="0.25">
      <c r="A89" s="201" t="s">
        <v>115</v>
      </c>
      <c r="B89" s="202"/>
      <c r="C89" s="203"/>
      <c r="D89" s="97" t="s">
        <v>116</v>
      </c>
      <c r="E89" s="98">
        <f t="shared" ref="E89:F89" si="49">E90</f>
        <v>19230.559999999998</v>
      </c>
      <c r="F89" s="98">
        <f t="shared" si="49"/>
        <v>0</v>
      </c>
      <c r="G89" s="98">
        <f>G90</f>
        <v>0</v>
      </c>
      <c r="H89" s="98">
        <f t="shared" ref="H89" si="50">H90</f>
        <v>0</v>
      </c>
      <c r="I89" s="98">
        <f t="shared" ref="I89" si="51">I90</f>
        <v>0</v>
      </c>
      <c r="J89" s="98">
        <f>J90</f>
        <v>0</v>
      </c>
    </row>
    <row r="90" spans="1:10" x14ac:dyDescent="0.25">
      <c r="A90" s="63">
        <v>3</v>
      </c>
      <c r="B90" s="64"/>
      <c r="C90" s="65"/>
      <c r="D90" s="65" t="s">
        <v>14</v>
      </c>
      <c r="E90" s="72">
        <f t="shared" ref="E90:F90" si="52">E91+E92</f>
        <v>19230.559999999998</v>
      </c>
      <c r="F90" s="72">
        <f t="shared" si="52"/>
        <v>0</v>
      </c>
      <c r="G90" s="72">
        <f>G91+G92</f>
        <v>0</v>
      </c>
      <c r="H90" s="72">
        <f t="shared" ref="H90:J90" si="53">H91+H92</f>
        <v>0</v>
      </c>
      <c r="I90" s="72">
        <f t="shared" si="53"/>
        <v>0</v>
      </c>
      <c r="J90" s="72">
        <f t="shared" si="53"/>
        <v>0</v>
      </c>
    </row>
    <row r="91" spans="1:10" x14ac:dyDescent="0.25">
      <c r="A91" s="63">
        <v>31</v>
      </c>
      <c r="B91" s="64"/>
      <c r="C91" s="65"/>
      <c r="D91" s="65" t="s">
        <v>15</v>
      </c>
      <c r="E91" s="103">
        <v>16312.05</v>
      </c>
      <c r="F91" s="72"/>
      <c r="G91" s="72"/>
      <c r="H91" s="72"/>
      <c r="I91" s="72"/>
      <c r="J91" s="73"/>
    </row>
    <row r="92" spans="1:10" x14ac:dyDescent="0.25">
      <c r="A92" s="63">
        <v>32</v>
      </c>
      <c r="B92" s="64"/>
      <c r="C92" s="65"/>
      <c r="D92" s="65" t="s">
        <v>28</v>
      </c>
      <c r="E92" s="103">
        <v>2918.51</v>
      </c>
      <c r="F92" s="72"/>
      <c r="G92" s="72"/>
      <c r="H92" s="72"/>
      <c r="I92" s="72"/>
      <c r="J92" s="73"/>
    </row>
    <row r="93" spans="1:10" x14ac:dyDescent="0.25">
      <c r="A93" s="213" t="s">
        <v>140</v>
      </c>
      <c r="B93" s="214"/>
      <c r="C93" s="215"/>
      <c r="D93" s="91" t="s">
        <v>117</v>
      </c>
      <c r="E93" s="93">
        <f t="shared" ref="E93:F93" si="54">E94+E98</f>
        <v>19377.260000000002</v>
      </c>
      <c r="F93" s="93">
        <f t="shared" si="54"/>
        <v>35864.75</v>
      </c>
      <c r="G93" s="93">
        <f>G94+G98+G102</f>
        <v>35864.75</v>
      </c>
      <c r="H93" s="93">
        <f t="shared" ref="H93:J93" si="55">H94+H98</f>
        <v>0</v>
      </c>
      <c r="I93" s="93">
        <f t="shared" si="55"/>
        <v>0</v>
      </c>
      <c r="J93" s="93">
        <f t="shared" si="55"/>
        <v>0</v>
      </c>
    </row>
    <row r="94" spans="1:10" s="42" customFormat="1" x14ac:dyDescent="0.25">
      <c r="A94" s="201" t="s">
        <v>92</v>
      </c>
      <c r="B94" s="202"/>
      <c r="C94" s="203"/>
      <c r="D94" s="97" t="s">
        <v>12</v>
      </c>
      <c r="E94" s="111">
        <f>E95</f>
        <v>7998.91</v>
      </c>
      <c r="F94" s="98">
        <f>F95</f>
        <v>14804.97</v>
      </c>
      <c r="G94" s="98">
        <f t="shared" ref="G94:J94" si="56">G95</f>
        <v>14804.97</v>
      </c>
      <c r="H94" s="98">
        <f t="shared" si="56"/>
        <v>0</v>
      </c>
      <c r="I94" s="98">
        <f t="shared" si="56"/>
        <v>0</v>
      </c>
      <c r="J94" s="98">
        <f t="shared" si="56"/>
        <v>0</v>
      </c>
    </row>
    <row r="95" spans="1:10" x14ac:dyDescent="0.25">
      <c r="A95" s="63">
        <v>3</v>
      </c>
      <c r="B95" s="64"/>
      <c r="C95" s="65"/>
      <c r="D95" s="65" t="s">
        <v>14</v>
      </c>
      <c r="E95" s="72">
        <f t="shared" ref="E95:G95" si="57">E96+E97</f>
        <v>7998.91</v>
      </c>
      <c r="F95" s="72">
        <f t="shared" si="57"/>
        <v>14804.97</v>
      </c>
      <c r="G95" s="72">
        <f t="shared" si="57"/>
        <v>14804.97</v>
      </c>
      <c r="H95" s="72">
        <f>H96+H97</f>
        <v>0</v>
      </c>
      <c r="I95" s="72">
        <f t="shared" ref="I95:J95" si="58">I96+I97</f>
        <v>0</v>
      </c>
      <c r="J95" s="72">
        <f t="shared" si="58"/>
        <v>0</v>
      </c>
    </row>
    <row r="96" spans="1:10" x14ac:dyDescent="0.25">
      <c r="A96" s="63">
        <v>31</v>
      </c>
      <c r="B96" s="64"/>
      <c r="C96" s="65"/>
      <c r="D96" s="65" t="s">
        <v>15</v>
      </c>
      <c r="E96" s="103">
        <v>7998.91</v>
      </c>
      <c r="F96" s="72">
        <v>14804.97</v>
      </c>
      <c r="G96" s="72">
        <v>14804.97</v>
      </c>
      <c r="H96" s="72"/>
      <c r="I96" s="72"/>
      <c r="J96" s="73"/>
    </row>
    <row r="97" spans="1:10" x14ac:dyDescent="0.25">
      <c r="A97" s="63">
        <v>32</v>
      </c>
      <c r="B97" s="64"/>
      <c r="C97" s="65"/>
      <c r="D97" s="65" t="s">
        <v>28</v>
      </c>
      <c r="E97" s="103"/>
      <c r="F97" s="72"/>
      <c r="G97" s="72"/>
      <c r="H97" s="72"/>
      <c r="I97" s="72"/>
      <c r="J97" s="73"/>
    </row>
    <row r="98" spans="1:10" s="42" customFormat="1" ht="15" customHeight="1" x14ac:dyDescent="0.25">
      <c r="A98" s="201" t="s">
        <v>115</v>
      </c>
      <c r="B98" s="202"/>
      <c r="C98" s="203"/>
      <c r="D98" s="97" t="s">
        <v>116</v>
      </c>
      <c r="E98" s="98">
        <f t="shared" ref="E98:F98" si="59">E99</f>
        <v>11378.35</v>
      </c>
      <c r="F98" s="98">
        <f t="shared" si="59"/>
        <v>21059.78</v>
      </c>
      <c r="G98" s="98">
        <f>G99</f>
        <v>9301.4699999999993</v>
      </c>
      <c r="H98" s="98">
        <f t="shared" ref="H98:J98" si="60">H99</f>
        <v>0</v>
      </c>
      <c r="I98" s="98">
        <f t="shared" si="60"/>
        <v>0</v>
      </c>
      <c r="J98" s="98">
        <f t="shared" si="60"/>
        <v>0</v>
      </c>
    </row>
    <row r="99" spans="1:10" x14ac:dyDescent="0.25">
      <c r="A99" s="63">
        <v>3</v>
      </c>
      <c r="B99" s="64"/>
      <c r="C99" s="65"/>
      <c r="D99" s="65" t="s">
        <v>14</v>
      </c>
      <c r="E99" s="72">
        <f t="shared" ref="E99:G99" si="61">E100+E101</f>
        <v>11378.35</v>
      </c>
      <c r="F99" s="72">
        <f t="shared" si="61"/>
        <v>21059.78</v>
      </c>
      <c r="G99" s="72">
        <f t="shared" si="61"/>
        <v>9301.4699999999993</v>
      </c>
      <c r="H99" s="72">
        <f>H100+H101</f>
        <v>0</v>
      </c>
      <c r="I99" s="72">
        <f t="shared" ref="I99" si="62">I100+I101</f>
        <v>0</v>
      </c>
      <c r="J99" s="72">
        <f t="shared" ref="J99" si="63">J100+J101</f>
        <v>0</v>
      </c>
    </row>
    <row r="100" spans="1:10" x14ac:dyDescent="0.25">
      <c r="A100" s="63">
        <v>31</v>
      </c>
      <c r="B100" s="64"/>
      <c r="C100" s="65"/>
      <c r="D100" s="65" t="s">
        <v>15</v>
      </c>
      <c r="E100" s="103">
        <v>11378.35</v>
      </c>
      <c r="F100" s="72">
        <v>21059.78</v>
      </c>
      <c r="G100" s="72">
        <v>9301.4699999999993</v>
      </c>
      <c r="H100" s="72"/>
      <c r="I100" s="72"/>
      <c r="J100" s="73"/>
    </row>
    <row r="101" spans="1:10" x14ac:dyDescent="0.25">
      <c r="A101" s="63">
        <v>32</v>
      </c>
      <c r="B101" s="64"/>
      <c r="C101" s="65"/>
      <c r="D101" s="65" t="s">
        <v>28</v>
      </c>
      <c r="E101" s="103"/>
      <c r="F101" s="72">
        <v>0</v>
      </c>
      <c r="G101" s="72"/>
      <c r="H101" s="72"/>
      <c r="I101" s="72"/>
      <c r="J101" s="73"/>
    </row>
    <row r="102" spans="1:10" ht="15" customHeight="1" x14ac:dyDescent="0.25">
      <c r="A102" s="201" t="s">
        <v>170</v>
      </c>
      <c r="B102" s="202"/>
      <c r="C102" s="203"/>
      <c r="D102" s="129" t="s">
        <v>171</v>
      </c>
      <c r="E102" s="98"/>
      <c r="F102" s="98"/>
      <c r="G102" s="98">
        <f>G103</f>
        <v>11758.31</v>
      </c>
      <c r="H102" s="98"/>
      <c r="I102" s="98"/>
      <c r="J102" s="98"/>
    </row>
    <row r="103" spans="1:10" x14ac:dyDescent="0.25">
      <c r="A103" s="130">
        <v>3</v>
      </c>
      <c r="B103" s="131"/>
      <c r="C103" s="132"/>
      <c r="D103" s="132" t="s">
        <v>14</v>
      </c>
      <c r="E103" s="89"/>
      <c r="F103" s="72"/>
      <c r="G103" s="72">
        <f>G104</f>
        <v>11758.31</v>
      </c>
      <c r="H103" s="72"/>
      <c r="I103" s="72"/>
      <c r="J103" s="73"/>
    </row>
    <row r="104" spans="1:10" x14ac:dyDescent="0.25">
      <c r="A104" s="130">
        <v>31</v>
      </c>
      <c r="B104" s="131"/>
      <c r="C104" s="132"/>
      <c r="D104" s="132" t="s">
        <v>15</v>
      </c>
      <c r="E104" s="89"/>
      <c r="F104" s="72"/>
      <c r="G104" s="72">
        <v>11758.31</v>
      </c>
      <c r="H104" s="72"/>
      <c r="I104" s="72"/>
      <c r="J104" s="73"/>
    </row>
    <row r="105" spans="1:10" ht="25.5" x14ac:dyDescent="0.25">
      <c r="A105" s="213" t="s">
        <v>141</v>
      </c>
      <c r="B105" s="214"/>
      <c r="C105" s="215"/>
      <c r="D105" s="91" t="s">
        <v>216</v>
      </c>
      <c r="E105" s="93">
        <f t="shared" ref="E105:F105" si="64">E106+E114</f>
        <v>0</v>
      </c>
      <c r="F105" s="93">
        <f t="shared" si="64"/>
        <v>15370.61</v>
      </c>
      <c r="G105" s="93">
        <f>G106+G114+G110</f>
        <v>15370.619999999999</v>
      </c>
      <c r="H105" s="93">
        <f t="shared" ref="H105:J105" si="65">H106+H114+H110</f>
        <v>127214.53</v>
      </c>
      <c r="I105" s="93">
        <f t="shared" si="65"/>
        <v>127214.53</v>
      </c>
      <c r="J105" s="93">
        <f t="shared" si="65"/>
        <v>89050.17</v>
      </c>
    </row>
    <row r="106" spans="1:10" ht="15" customHeight="1" x14ac:dyDescent="0.25">
      <c r="A106" s="201" t="s">
        <v>92</v>
      </c>
      <c r="B106" s="202"/>
      <c r="C106" s="203"/>
      <c r="D106" s="97" t="s">
        <v>12</v>
      </c>
      <c r="E106" s="94">
        <f t="shared" ref="E106:G106" si="66">E107</f>
        <v>0</v>
      </c>
      <c r="F106" s="94">
        <f t="shared" si="66"/>
        <v>6344.99</v>
      </c>
      <c r="G106" s="94">
        <f t="shared" si="66"/>
        <v>7685.31</v>
      </c>
      <c r="H106" s="94">
        <f>H107</f>
        <v>58582.289999999994</v>
      </c>
      <c r="I106" s="94">
        <f t="shared" ref="I106:J106" si="67">I107</f>
        <v>58582.289999999994</v>
      </c>
      <c r="J106" s="94">
        <f t="shared" si="67"/>
        <v>41007.599999999999</v>
      </c>
    </row>
    <row r="107" spans="1:10" ht="15" customHeight="1" x14ac:dyDescent="0.25">
      <c r="A107" s="63">
        <v>3</v>
      </c>
      <c r="B107" s="64"/>
      <c r="C107" s="65"/>
      <c r="D107" s="65" t="s">
        <v>14</v>
      </c>
      <c r="E107" s="89">
        <v>0</v>
      </c>
      <c r="F107" s="72">
        <f>F108+F109</f>
        <v>6344.99</v>
      </c>
      <c r="G107" s="72">
        <f t="shared" ref="G107:J107" si="68">G108+G109</f>
        <v>7685.31</v>
      </c>
      <c r="H107" s="72">
        <f t="shared" si="68"/>
        <v>58582.289999999994</v>
      </c>
      <c r="I107" s="72">
        <f t="shared" si="68"/>
        <v>58582.289999999994</v>
      </c>
      <c r="J107" s="72">
        <f t="shared" si="68"/>
        <v>41007.599999999999</v>
      </c>
    </row>
    <row r="108" spans="1:10" ht="15" customHeight="1" x14ac:dyDescent="0.25">
      <c r="A108" s="63">
        <v>31</v>
      </c>
      <c r="B108" s="64"/>
      <c r="C108" s="65"/>
      <c r="D108" s="65" t="s">
        <v>15</v>
      </c>
      <c r="E108" s="89"/>
      <c r="F108" s="72">
        <v>6344.99</v>
      </c>
      <c r="G108" s="72">
        <v>7685.31</v>
      </c>
      <c r="H108" s="72">
        <v>54870.09</v>
      </c>
      <c r="I108" s="72">
        <v>54870.09</v>
      </c>
      <c r="J108" s="73">
        <v>38409.06</v>
      </c>
    </row>
    <row r="109" spans="1:10" ht="15" customHeight="1" x14ac:dyDescent="0.25">
      <c r="A109" s="63">
        <v>32</v>
      </c>
      <c r="B109" s="64"/>
      <c r="C109" s="65"/>
      <c r="D109" s="65" t="s">
        <v>28</v>
      </c>
      <c r="E109" s="89"/>
      <c r="F109" s="72"/>
      <c r="G109" s="72"/>
      <c r="H109" s="72">
        <v>3712.2</v>
      </c>
      <c r="I109" s="72">
        <v>3712.2</v>
      </c>
      <c r="J109" s="73">
        <v>2598.54</v>
      </c>
    </row>
    <row r="110" spans="1:10" ht="15" customHeight="1" x14ac:dyDescent="0.25">
      <c r="A110" s="201" t="s">
        <v>172</v>
      </c>
      <c r="B110" s="202"/>
      <c r="C110" s="203"/>
      <c r="D110" s="129" t="s">
        <v>173</v>
      </c>
      <c r="E110" s="94">
        <f t="shared" ref="E110:F110" si="69">E111</f>
        <v>0</v>
      </c>
      <c r="F110" s="94">
        <f t="shared" si="69"/>
        <v>0</v>
      </c>
      <c r="G110" s="94">
        <f>G111</f>
        <v>1152.8</v>
      </c>
      <c r="H110" s="94">
        <f t="shared" ref="H110:J110" si="70">H111</f>
        <v>10294.84</v>
      </c>
      <c r="I110" s="94">
        <f t="shared" si="70"/>
        <v>10294.84</v>
      </c>
      <c r="J110" s="94">
        <f t="shared" si="70"/>
        <v>7206.3899999999994</v>
      </c>
    </row>
    <row r="111" spans="1:10" ht="15" customHeight="1" x14ac:dyDescent="0.25">
      <c r="A111" s="130">
        <v>3</v>
      </c>
      <c r="B111" s="131"/>
      <c r="C111" s="132"/>
      <c r="D111" s="132" t="s">
        <v>14</v>
      </c>
      <c r="E111" s="89"/>
      <c r="F111" s="72"/>
      <c r="G111" s="72">
        <f>G112+G113</f>
        <v>1152.8</v>
      </c>
      <c r="H111" s="72">
        <f t="shared" ref="H111:J111" si="71">H112+H113</f>
        <v>10294.84</v>
      </c>
      <c r="I111" s="72">
        <f t="shared" si="71"/>
        <v>10294.84</v>
      </c>
      <c r="J111" s="72">
        <f t="shared" si="71"/>
        <v>7206.3899999999994</v>
      </c>
    </row>
    <row r="112" spans="1:10" ht="15" customHeight="1" x14ac:dyDescent="0.25">
      <c r="A112" s="130">
        <v>31</v>
      </c>
      <c r="B112" s="131"/>
      <c r="C112" s="132"/>
      <c r="D112" s="132" t="s">
        <v>15</v>
      </c>
      <c r="E112" s="89"/>
      <c r="F112" s="72"/>
      <c r="G112" s="72">
        <v>1152.8</v>
      </c>
      <c r="H112" s="72">
        <v>9642.48</v>
      </c>
      <c r="I112" s="72">
        <v>9642.48</v>
      </c>
      <c r="J112" s="73">
        <v>6749.74</v>
      </c>
    </row>
    <row r="113" spans="1:10" ht="15" customHeight="1" x14ac:dyDescent="0.25">
      <c r="A113" s="171">
        <v>32</v>
      </c>
      <c r="B113" s="172"/>
      <c r="C113" s="173"/>
      <c r="D113" s="173" t="s">
        <v>28</v>
      </c>
      <c r="E113" s="89"/>
      <c r="F113" s="72"/>
      <c r="G113" s="72"/>
      <c r="H113" s="72">
        <v>652.36</v>
      </c>
      <c r="I113" s="72">
        <v>652.36</v>
      </c>
      <c r="J113" s="73">
        <v>456.65</v>
      </c>
    </row>
    <row r="114" spans="1:10" ht="15" customHeight="1" x14ac:dyDescent="0.25">
      <c r="A114" s="201" t="s">
        <v>115</v>
      </c>
      <c r="B114" s="202"/>
      <c r="C114" s="203"/>
      <c r="D114" s="97" t="s">
        <v>116</v>
      </c>
      <c r="E114" s="94">
        <f t="shared" ref="E114:G114" si="72">E115</f>
        <v>0</v>
      </c>
      <c r="F114" s="94">
        <f t="shared" si="72"/>
        <v>9025.6200000000008</v>
      </c>
      <c r="G114" s="94">
        <f t="shared" si="72"/>
        <v>6532.51</v>
      </c>
      <c r="H114" s="94">
        <f>H115</f>
        <v>58337.4</v>
      </c>
      <c r="I114" s="94">
        <f t="shared" ref="I114:J114" si="73">I115</f>
        <v>58337.4</v>
      </c>
      <c r="J114" s="94">
        <f t="shared" si="73"/>
        <v>40836.18</v>
      </c>
    </row>
    <row r="115" spans="1:10" ht="15" customHeight="1" x14ac:dyDescent="0.25">
      <c r="A115" s="63">
        <v>3</v>
      </c>
      <c r="B115" s="64"/>
      <c r="C115" s="65"/>
      <c r="D115" s="65" t="s">
        <v>14</v>
      </c>
      <c r="E115" s="72">
        <f t="shared" ref="E115:G115" si="74">E116+E117</f>
        <v>0</v>
      </c>
      <c r="F115" s="72">
        <f t="shared" si="74"/>
        <v>9025.6200000000008</v>
      </c>
      <c r="G115" s="72">
        <f t="shared" si="74"/>
        <v>6532.51</v>
      </c>
      <c r="H115" s="72">
        <f>H116+H117</f>
        <v>58337.4</v>
      </c>
      <c r="I115" s="72">
        <f t="shared" ref="I115:J115" si="75">I116+I117</f>
        <v>58337.4</v>
      </c>
      <c r="J115" s="72">
        <f t="shared" si="75"/>
        <v>40836.18</v>
      </c>
    </row>
    <row r="116" spans="1:10" x14ac:dyDescent="0.25">
      <c r="A116" s="63">
        <v>31</v>
      </c>
      <c r="B116" s="64"/>
      <c r="C116" s="65"/>
      <c r="D116" s="65" t="s">
        <v>15</v>
      </c>
      <c r="E116" s="89"/>
      <c r="F116" s="72">
        <v>9025.6200000000008</v>
      </c>
      <c r="G116" s="72">
        <v>6532.51</v>
      </c>
      <c r="H116" s="72">
        <v>54640.72</v>
      </c>
      <c r="I116" s="72">
        <v>54640.72</v>
      </c>
      <c r="J116" s="73">
        <v>38248.5</v>
      </c>
    </row>
    <row r="117" spans="1:10" x14ac:dyDescent="0.25">
      <c r="A117" s="63">
        <v>32</v>
      </c>
      <c r="B117" s="64"/>
      <c r="C117" s="65"/>
      <c r="D117" s="65" t="s">
        <v>28</v>
      </c>
      <c r="E117" s="89"/>
      <c r="F117" s="72"/>
      <c r="G117" s="72"/>
      <c r="H117" s="72">
        <v>3696.68</v>
      </c>
      <c r="I117" s="72">
        <v>3696.68</v>
      </c>
      <c r="J117" s="73">
        <v>2587.6799999999998</v>
      </c>
    </row>
    <row r="118" spans="1:10" ht="24" customHeight="1" x14ac:dyDescent="0.25">
      <c r="A118" s="213" t="s">
        <v>180</v>
      </c>
      <c r="B118" s="214"/>
      <c r="C118" s="215"/>
      <c r="D118" s="138" t="s">
        <v>181</v>
      </c>
      <c r="E118" s="148">
        <f>E119</f>
        <v>1327.23</v>
      </c>
      <c r="F118" s="93"/>
      <c r="G118" s="93"/>
      <c r="H118" s="93"/>
      <c r="I118" s="93"/>
      <c r="J118" s="93"/>
    </row>
    <row r="119" spans="1:10" ht="15" customHeight="1" x14ac:dyDescent="0.25">
      <c r="A119" s="201" t="s">
        <v>99</v>
      </c>
      <c r="B119" s="202"/>
      <c r="C119" s="203"/>
      <c r="D119" s="137" t="s">
        <v>100</v>
      </c>
      <c r="E119" s="100">
        <f>E120</f>
        <v>1327.23</v>
      </c>
      <c r="F119" s="98"/>
      <c r="G119" s="98"/>
      <c r="H119" s="98"/>
      <c r="I119" s="98"/>
      <c r="J119" s="98"/>
    </row>
    <row r="120" spans="1:10" x14ac:dyDescent="0.25">
      <c r="A120" s="69">
        <v>3</v>
      </c>
      <c r="B120" s="70"/>
      <c r="C120" s="71"/>
      <c r="D120" s="141" t="s">
        <v>14</v>
      </c>
      <c r="E120" s="102">
        <f>E121</f>
        <v>1327.23</v>
      </c>
      <c r="F120" s="72"/>
      <c r="G120" s="72"/>
      <c r="H120" s="72"/>
      <c r="I120" s="72"/>
      <c r="J120" s="73"/>
    </row>
    <row r="121" spans="1:10" x14ac:dyDescent="0.25">
      <c r="A121" s="139">
        <v>32</v>
      </c>
      <c r="B121" s="140"/>
      <c r="C121" s="141"/>
      <c r="D121" s="141" t="s">
        <v>28</v>
      </c>
      <c r="E121" s="102">
        <v>1327.23</v>
      </c>
      <c r="F121" s="72"/>
      <c r="G121" s="72"/>
      <c r="H121" s="72"/>
      <c r="I121" s="72"/>
      <c r="J121" s="73"/>
    </row>
    <row r="122" spans="1:10" ht="25.5" customHeight="1" x14ac:dyDescent="0.25">
      <c r="A122" s="213" t="s">
        <v>175</v>
      </c>
      <c r="B122" s="214"/>
      <c r="C122" s="215"/>
      <c r="D122" s="91" t="s">
        <v>174</v>
      </c>
      <c r="E122" s="93">
        <f t="shared" ref="E122:F122" si="76">E123</f>
        <v>0</v>
      </c>
      <c r="F122" s="93">
        <f t="shared" si="76"/>
        <v>0</v>
      </c>
      <c r="G122" s="93">
        <f>G123</f>
        <v>1578.88</v>
      </c>
      <c r="H122" s="93">
        <f t="shared" ref="H122:J122" si="77">H123</f>
        <v>0</v>
      </c>
      <c r="I122" s="93">
        <f t="shared" si="77"/>
        <v>0</v>
      </c>
      <c r="J122" s="93">
        <f t="shared" si="77"/>
        <v>0</v>
      </c>
    </row>
    <row r="123" spans="1:10" s="42" customFormat="1" x14ac:dyDescent="0.25">
      <c r="A123" s="201" t="s">
        <v>108</v>
      </c>
      <c r="B123" s="202"/>
      <c r="C123" s="203"/>
      <c r="D123" s="97" t="s">
        <v>109</v>
      </c>
      <c r="E123" s="98">
        <f t="shared" ref="E123:F123" si="78">E125</f>
        <v>0</v>
      </c>
      <c r="F123" s="98">
        <f t="shared" si="78"/>
        <v>0</v>
      </c>
      <c r="G123" s="98">
        <f>G125</f>
        <v>1578.88</v>
      </c>
      <c r="H123" s="98">
        <f t="shared" ref="H123:J123" si="79">H125</f>
        <v>0</v>
      </c>
      <c r="I123" s="98">
        <f t="shared" si="79"/>
        <v>0</v>
      </c>
      <c r="J123" s="98">
        <f t="shared" si="79"/>
        <v>0</v>
      </c>
    </row>
    <row r="124" spans="1:10" x14ac:dyDescent="0.25">
      <c r="A124" s="63">
        <v>3</v>
      </c>
      <c r="B124" s="64"/>
      <c r="C124" s="65"/>
      <c r="D124" s="65" t="s">
        <v>14</v>
      </c>
      <c r="E124" s="72">
        <f t="shared" ref="E124:F124" si="80">E125</f>
        <v>0</v>
      </c>
      <c r="F124" s="72">
        <f t="shared" si="80"/>
        <v>0</v>
      </c>
      <c r="G124" s="72">
        <f>G125</f>
        <v>1578.88</v>
      </c>
      <c r="H124" s="72">
        <f t="shared" ref="H124:J124" si="81">H125</f>
        <v>0</v>
      </c>
      <c r="I124" s="72">
        <f t="shared" si="81"/>
        <v>0</v>
      </c>
      <c r="J124" s="72">
        <f t="shared" si="81"/>
        <v>0</v>
      </c>
    </row>
    <row r="125" spans="1:10" x14ac:dyDescent="0.25">
      <c r="A125" s="63">
        <v>32</v>
      </c>
      <c r="B125" s="64"/>
      <c r="C125" s="65"/>
      <c r="D125" s="65" t="s">
        <v>28</v>
      </c>
      <c r="E125" s="103">
        <v>0</v>
      </c>
      <c r="F125" s="72">
        <v>0</v>
      </c>
      <c r="G125" s="72">
        <v>1578.88</v>
      </c>
      <c r="H125" s="72">
        <v>0</v>
      </c>
      <c r="I125" s="72">
        <v>0</v>
      </c>
      <c r="J125" s="73">
        <v>0</v>
      </c>
    </row>
    <row r="126" spans="1:10" ht="25.5" x14ac:dyDescent="0.25">
      <c r="A126" s="210" t="s">
        <v>118</v>
      </c>
      <c r="B126" s="211"/>
      <c r="C126" s="212"/>
      <c r="D126" s="90" t="s">
        <v>119</v>
      </c>
      <c r="E126" s="104">
        <f t="shared" ref="E126:J126" si="82">E127+E146+E186+E192</f>
        <v>2531381.9</v>
      </c>
      <c r="F126" s="104">
        <f t="shared" si="82"/>
        <v>2405996.0100000002</v>
      </c>
      <c r="G126" s="104">
        <f t="shared" si="82"/>
        <v>3287029.1299999994</v>
      </c>
      <c r="H126" s="104">
        <f t="shared" si="82"/>
        <v>3395855.67</v>
      </c>
      <c r="I126" s="104">
        <f t="shared" si="82"/>
        <v>3427108.87</v>
      </c>
      <c r="J126" s="104">
        <f t="shared" si="82"/>
        <v>3432422.19</v>
      </c>
    </row>
    <row r="127" spans="1:10" x14ac:dyDescent="0.25">
      <c r="A127" s="204" t="s">
        <v>120</v>
      </c>
      <c r="B127" s="205"/>
      <c r="C127" s="206"/>
      <c r="D127" s="91" t="s">
        <v>121</v>
      </c>
      <c r="E127" s="93">
        <f>E128+E132+E135+E139+E143</f>
        <v>2395904.4099999997</v>
      </c>
      <c r="F127" s="93">
        <f>F128+F132+F135+F139</f>
        <v>2282951.83</v>
      </c>
      <c r="G127" s="93">
        <f>G128+G132+G135+G139+G143</f>
        <v>3152271.9499999997</v>
      </c>
      <c r="H127" s="93">
        <f>H128+H132+H135+H139+H143</f>
        <v>3274050.42</v>
      </c>
      <c r="I127" s="93">
        <f>I128+I132+I135+I139+I143</f>
        <v>3305303.62</v>
      </c>
      <c r="J127" s="93">
        <f>J128+J132+J135+J139+J143</f>
        <v>3310616.94</v>
      </c>
    </row>
    <row r="128" spans="1:10" x14ac:dyDescent="0.25">
      <c r="A128" s="201" t="s">
        <v>122</v>
      </c>
      <c r="B128" s="202"/>
      <c r="C128" s="203"/>
      <c r="D128" s="97" t="s">
        <v>47</v>
      </c>
      <c r="E128" s="94">
        <f>E129</f>
        <v>2657.9500000000003</v>
      </c>
      <c r="F128" s="94">
        <f>F129</f>
        <v>263.13</v>
      </c>
      <c r="G128" s="94">
        <f t="shared" ref="G128:J128" si="83">G129</f>
        <v>1493.1299999999999</v>
      </c>
      <c r="H128" s="94">
        <f t="shared" si="83"/>
        <v>2206.92</v>
      </c>
      <c r="I128" s="94">
        <f t="shared" si="83"/>
        <v>2206.92</v>
      </c>
      <c r="J128" s="94">
        <f t="shared" si="83"/>
        <v>2206.92</v>
      </c>
    </row>
    <row r="129" spans="1:10" x14ac:dyDescent="0.25">
      <c r="A129" s="63">
        <v>3</v>
      </c>
      <c r="B129" s="64"/>
      <c r="C129" s="65"/>
      <c r="D129" s="65" t="s">
        <v>14</v>
      </c>
      <c r="E129" s="72">
        <f>E130+E131</f>
        <v>2657.9500000000003</v>
      </c>
      <c r="F129" s="72">
        <f>F130+F131</f>
        <v>263.13</v>
      </c>
      <c r="G129" s="72">
        <f t="shared" ref="G129:J129" si="84">G130+G131</f>
        <v>1493.1299999999999</v>
      </c>
      <c r="H129" s="72">
        <f t="shared" si="84"/>
        <v>2206.92</v>
      </c>
      <c r="I129" s="72">
        <f t="shared" si="84"/>
        <v>2206.92</v>
      </c>
      <c r="J129" s="72">
        <f t="shared" si="84"/>
        <v>2206.92</v>
      </c>
    </row>
    <row r="130" spans="1:10" x14ac:dyDescent="0.25">
      <c r="A130" s="63">
        <v>31</v>
      </c>
      <c r="B130" s="64"/>
      <c r="C130" s="65"/>
      <c r="D130" s="65" t="s">
        <v>15</v>
      </c>
      <c r="E130" s="103">
        <v>0.01</v>
      </c>
      <c r="F130" s="72">
        <v>63.13</v>
      </c>
      <c r="G130" s="72">
        <v>43.08</v>
      </c>
      <c r="H130" s="72">
        <v>400</v>
      </c>
      <c r="I130" s="72">
        <v>400</v>
      </c>
      <c r="J130" s="73">
        <v>400</v>
      </c>
    </row>
    <row r="131" spans="1:10" x14ac:dyDescent="0.25">
      <c r="A131" s="63">
        <v>32</v>
      </c>
      <c r="B131" s="64"/>
      <c r="C131" s="65"/>
      <c r="D131" s="65" t="s">
        <v>28</v>
      </c>
      <c r="E131" s="103">
        <v>2657.94</v>
      </c>
      <c r="F131" s="72">
        <v>200</v>
      </c>
      <c r="G131" s="72">
        <v>1450.05</v>
      </c>
      <c r="H131" s="72">
        <v>1806.92</v>
      </c>
      <c r="I131" s="72">
        <v>1806.92</v>
      </c>
      <c r="J131" s="73">
        <v>1806.92</v>
      </c>
    </row>
    <row r="132" spans="1:10" s="42" customFormat="1" ht="30.75" customHeight="1" x14ac:dyDescent="0.25">
      <c r="A132" s="201" t="s">
        <v>123</v>
      </c>
      <c r="B132" s="202"/>
      <c r="C132" s="203"/>
      <c r="D132" s="97" t="s">
        <v>124</v>
      </c>
      <c r="E132" s="98">
        <f t="shared" ref="E132:F132" si="85">E134</f>
        <v>809.43</v>
      </c>
      <c r="F132" s="98">
        <f t="shared" si="85"/>
        <v>0</v>
      </c>
      <c r="G132" s="98">
        <f>G134</f>
        <v>0</v>
      </c>
      <c r="H132" s="98">
        <f t="shared" ref="H132:J132" si="86">H134</f>
        <v>0</v>
      </c>
      <c r="I132" s="98">
        <f t="shared" si="86"/>
        <v>0</v>
      </c>
      <c r="J132" s="98">
        <f t="shared" si="86"/>
        <v>0</v>
      </c>
    </row>
    <row r="133" spans="1:10" x14ac:dyDescent="0.25">
      <c r="A133" s="63">
        <v>3</v>
      </c>
      <c r="B133" s="64"/>
      <c r="C133" s="65"/>
      <c r="D133" s="65" t="s">
        <v>14</v>
      </c>
      <c r="E133" s="72">
        <f t="shared" ref="E133:F133" si="87">E134</f>
        <v>809.43</v>
      </c>
      <c r="F133" s="72">
        <f t="shared" si="87"/>
        <v>0</v>
      </c>
      <c r="G133" s="72">
        <f>G134</f>
        <v>0</v>
      </c>
      <c r="H133" s="72">
        <f t="shared" ref="H133:J133" si="88">H134</f>
        <v>0</v>
      </c>
      <c r="I133" s="72">
        <f t="shared" si="88"/>
        <v>0</v>
      </c>
      <c r="J133" s="72">
        <f t="shared" si="88"/>
        <v>0</v>
      </c>
    </row>
    <row r="134" spans="1:10" x14ac:dyDescent="0.25">
      <c r="A134" s="63">
        <v>32</v>
      </c>
      <c r="B134" s="64"/>
      <c r="C134" s="65"/>
      <c r="D134" s="65" t="s">
        <v>28</v>
      </c>
      <c r="E134" s="103">
        <v>809.43</v>
      </c>
      <c r="F134" s="72"/>
      <c r="G134" s="72"/>
      <c r="H134" s="72">
        <v>0</v>
      </c>
      <c r="I134" s="72">
        <v>0</v>
      </c>
      <c r="J134" s="73">
        <v>0</v>
      </c>
    </row>
    <row r="135" spans="1:10" s="42" customFormat="1" ht="25.5" x14ac:dyDescent="0.25">
      <c r="A135" s="201" t="s">
        <v>125</v>
      </c>
      <c r="B135" s="202"/>
      <c r="C135" s="203"/>
      <c r="D135" s="97" t="s">
        <v>126</v>
      </c>
      <c r="E135" s="98">
        <f t="shared" ref="E135:F135" si="89">E136</f>
        <v>162888.23000000001</v>
      </c>
      <c r="F135" s="98">
        <f t="shared" si="89"/>
        <v>168639.01</v>
      </c>
      <c r="G135" s="98">
        <f>G136</f>
        <v>153205.76999999999</v>
      </c>
      <c r="H135" s="98">
        <f t="shared" ref="H135:J135" si="90">H136</f>
        <v>153205.76999999999</v>
      </c>
      <c r="I135" s="98">
        <f t="shared" si="90"/>
        <v>153205.76999999999</v>
      </c>
      <c r="J135" s="98">
        <f t="shared" si="90"/>
        <v>153205.76999999999</v>
      </c>
    </row>
    <row r="136" spans="1:10" x14ac:dyDescent="0.25">
      <c r="A136" s="63">
        <v>3</v>
      </c>
      <c r="B136" s="64"/>
      <c r="C136" s="65"/>
      <c r="D136" s="65" t="s">
        <v>14</v>
      </c>
      <c r="E136" s="72">
        <f t="shared" ref="E136:F136" si="91">E137+E138</f>
        <v>162888.23000000001</v>
      </c>
      <c r="F136" s="72">
        <f t="shared" si="91"/>
        <v>168639.01</v>
      </c>
      <c r="G136" s="72">
        <f>G137+G138</f>
        <v>153205.76999999999</v>
      </c>
      <c r="H136" s="72">
        <f t="shared" ref="H136:J136" si="92">H137+H138</f>
        <v>153205.76999999999</v>
      </c>
      <c r="I136" s="72">
        <f t="shared" si="92"/>
        <v>153205.76999999999</v>
      </c>
      <c r="J136" s="72">
        <f t="shared" si="92"/>
        <v>153205.76999999999</v>
      </c>
    </row>
    <row r="137" spans="1:10" x14ac:dyDescent="0.25">
      <c r="A137" s="63">
        <v>32</v>
      </c>
      <c r="B137" s="64"/>
      <c r="C137" s="65"/>
      <c r="D137" s="65" t="s">
        <v>28</v>
      </c>
      <c r="E137" s="103">
        <v>162326.73000000001</v>
      </c>
      <c r="F137" s="72">
        <v>167939.01</v>
      </c>
      <c r="G137" s="72">
        <v>152555.76999999999</v>
      </c>
      <c r="H137" s="72">
        <v>152555.76999999999</v>
      </c>
      <c r="I137" s="72">
        <v>152555.76999999999</v>
      </c>
      <c r="J137" s="72">
        <v>152555.76999999999</v>
      </c>
    </row>
    <row r="138" spans="1:10" x14ac:dyDescent="0.25">
      <c r="A138" s="63">
        <v>34</v>
      </c>
      <c r="B138" s="64"/>
      <c r="C138" s="65"/>
      <c r="D138" s="65" t="s">
        <v>58</v>
      </c>
      <c r="E138" s="103">
        <v>561.5</v>
      </c>
      <c r="F138" s="72">
        <v>700</v>
      </c>
      <c r="G138" s="72">
        <v>650</v>
      </c>
      <c r="H138" s="72">
        <v>650</v>
      </c>
      <c r="I138" s="72">
        <v>650</v>
      </c>
      <c r="J138" s="72">
        <v>650</v>
      </c>
    </row>
    <row r="139" spans="1:10" x14ac:dyDescent="0.25">
      <c r="A139" s="201" t="s">
        <v>127</v>
      </c>
      <c r="B139" s="202"/>
      <c r="C139" s="203"/>
      <c r="D139" s="97" t="s">
        <v>100</v>
      </c>
      <c r="E139" s="94">
        <f>E140</f>
        <v>2229398.7999999998</v>
      </c>
      <c r="F139" s="94">
        <f>F140</f>
        <v>2114049.69</v>
      </c>
      <c r="G139" s="94">
        <f t="shared" ref="G139:J139" si="93">G140</f>
        <v>2997000</v>
      </c>
      <c r="H139" s="94">
        <f t="shared" si="93"/>
        <v>3118637.73</v>
      </c>
      <c r="I139" s="94">
        <f t="shared" si="93"/>
        <v>3149890.93</v>
      </c>
      <c r="J139" s="94">
        <f t="shared" si="93"/>
        <v>3155204.25</v>
      </c>
    </row>
    <row r="140" spans="1:10" x14ac:dyDescent="0.25">
      <c r="A140" s="63">
        <v>3</v>
      </c>
      <c r="B140" s="64"/>
      <c r="C140" s="65"/>
      <c r="D140" s="65" t="s">
        <v>14</v>
      </c>
      <c r="E140" s="72">
        <f>E141+E142</f>
        <v>2229398.7999999998</v>
      </c>
      <c r="F140" s="72">
        <f>F141+F142</f>
        <v>2114049.69</v>
      </c>
      <c r="G140" s="72">
        <f t="shared" ref="G140:J140" si="94">G141+G142</f>
        <v>2997000</v>
      </c>
      <c r="H140" s="72">
        <f t="shared" si="94"/>
        <v>3118637.73</v>
      </c>
      <c r="I140" s="72">
        <f t="shared" si="94"/>
        <v>3149890.93</v>
      </c>
      <c r="J140" s="72">
        <f t="shared" si="94"/>
        <v>3155204.25</v>
      </c>
    </row>
    <row r="141" spans="1:10" x14ac:dyDescent="0.25">
      <c r="A141" s="63">
        <v>31</v>
      </c>
      <c r="B141" s="64"/>
      <c r="C141" s="65"/>
      <c r="D141" s="65" t="s">
        <v>15</v>
      </c>
      <c r="E141" s="103">
        <v>2139462.3199999998</v>
      </c>
      <c r="F141" s="72">
        <v>1989041.69</v>
      </c>
      <c r="G141" s="72">
        <v>2907000</v>
      </c>
      <c r="H141" s="72">
        <v>3002117.73</v>
      </c>
      <c r="I141" s="72">
        <v>3028370.93</v>
      </c>
      <c r="J141" s="73">
        <v>3032684.25</v>
      </c>
    </row>
    <row r="142" spans="1:10" x14ac:dyDescent="0.25">
      <c r="A142" s="63">
        <v>32</v>
      </c>
      <c r="B142" s="64"/>
      <c r="C142" s="65"/>
      <c r="D142" s="65" t="s">
        <v>28</v>
      </c>
      <c r="E142" s="103">
        <v>89936.48</v>
      </c>
      <c r="F142" s="72">
        <v>125008</v>
      </c>
      <c r="G142" s="72">
        <v>90000</v>
      </c>
      <c r="H142" s="72">
        <v>116520</v>
      </c>
      <c r="I142" s="72">
        <v>121520</v>
      </c>
      <c r="J142" s="73">
        <v>122520</v>
      </c>
    </row>
    <row r="143" spans="1:10" ht="15" customHeight="1" x14ac:dyDescent="0.25">
      <c r="A143" s="201" t="s">
        <v>176</v>
      </c>
      <c r="B143" s="202"/>
      <c r="C143" s="203"/>
      <c r="D143" s="129" t="s">
        <v>166</v>
      </c>
      <c r="E143" s="94">
        <f>E144</f>
        <v>150</v>
      </c>
      <c r="F143" s="94"/>
      <c r="G143" s="94">
        <f>G144</f>
        <v>573.04999999999995</v>
      </c>
      <c r="H143" s="94">
        <f t="shared" ref="H143:J143" si="95">H144</f>
        <v>0</v>
      </c>
      <c r="I143" s="94">
        <f t="shared" si="95"/>
        <v>0</v>
      </c>
      <c r="J143" s="94">
        <f t="shared" si="95"/>
        <v>0</v>
      </c>
    </row>
    <row r="144" spans="1:10" x14ac:dyDescent="0.25">
      <c r="A144" s="130">
        <v>3</v>
      </c>
      <c r="B144" s="131"/>
      <c r="C144" s="132"/>
      <c r="D144" s="132" t="s">
        <v>14</v>
      </c>
      <c r="E144" s="103">
        <f>E145</f>
        <v>150</v>
      </c>
      <c r="F144" s="72"/>
      <c r="G144" s="72">
        <f>G145</f>
        <v>573.04999999999995</v>
      </c>
      <c r="H144" s="72"/>
      <c r="I144" s="72"/>
      <c r="J144" s="73"/>
    </row>
    <row r="145" spans="1:10" x14ac:dyDescent="0.25">
      <c r="A145" s="130">
        <v>32</v>
      </c>
      <c r="B145" s="131"/>
      <c r="C145" s="132"/>
      <c r="D145" s="132" t="s">
        <v>28</v>
      </c>
      <c r="E145" s="103">
        <v>150</v>
      </c>
      <c r="F145" s="72"/>
      <c r="G145" s="72">
        <v>573.04999999999995</v>
      </c>
      <c r="H145" s="72"/>
      <c r="I145" s="72"/>
      <c r="J145" s="73"/>
    </row>
    <row r="146" spans="1:10" ht="38.25" x14ac:dyDescent="0.25">
      <c r="A146" s="204" t="s">
        <v>128</v>
      </c>
      <c r="B146" s="205"/>
      <c r="C146" s="206"/>
      <c r="D146" s="91" t="s">
        <v>129</v>
      </c>
      <c r="E146" s="93">
        <f>E147+E153+E158+E166+E163+E169+E172+E175+E178+E181</f>
        <v>20742.88</v>
      </c>
      <c r="F146" s="93">
        <f>F147+F158+F166+F172+F175+F178</f>
        <v>7450</v>
      </c>
      <c r="G146" s="93">
        <f>G147+G158+G166+G172+G175+G178+G163+G181</f>
        <v>17441.010000000002</v>
      </c>
      <c r="H146" s="93">
        <f>H147+H158+H166+H172+H175+H178</f>
        <v>6056.08</v>
      </c>
      <c r="I146" s="93">
        <f>I147+I158+I166+I172+I175+I178</f>
        <v>6056.08</v>
      </c>
      <c r="J146" s="93">
        <f>J147+J158+J166+J172+J175+J178</f>
        <v>6056.08</v>
      </c>
    </row>
    <row r="147" spans="1:10" ht="15" customHeight="1" x14ac:dyDescent="0.25">
      <c r="A147" s="201" t="s">
        <v>153</v>
      </c>
      <c r="B147" s="202"/>
      <c r="C147" s="203"/>
      <c r="D147" s="97" t="s">
        <v>12</v>
      </c>
      <c r="E147" s="115">
        <f>E148+E150</f>
        <v>2862</v>
      </c>
      <c r="F147" s="115">
        <f t="shared" ref="F147:I147" si="96">F148+F150</f>
        <v>0</v>
      </c>
      <c r="G147" s="115">
        <f t="shared" si="96"/>
        <v>4480.01</v>
      </c>
      <c r="H147" s="115">
        <f t="shared" si="96"/>
        <v>0</v>
      </c>
      <c r="I147" s="115">
        <f t="shared" si="96"/>
        <v>0</v>
      </c>
      <c r="J147" s="115">
        <f>J148+J150</f>
        <v>0</v>
      </c>
    </row>
    <row r="148" spans="1:10" x14ac:dyDescent="0.25">
      <c r="A148" s="79">
        <v>3</v>
      </c>
      <c r="B148" s="80"/>
      <c r="C148" s="81"/>
      <c r="D148" s="81" t="s">
        <v>14</v>
      </c>
      <c r="E148" s="116">
        <f>E149</f>
        <v>2862</v>
      </c>
      <c r="F148" s="72">
        <f>F149</f>
        <v>0</v>
      </c>
      <c r="G148" s="72">
        <f t="shared" ref="G148:J148" si="97">G149</f>
        <v>4480.01</v>
      </c>
      <c r="H148" s="114">
        <f t="shared" si="97"/>
        <v>0</v>
      </c>
      <c r="I148" s="114">
        <f t="shared" si="97"/>
        <v>0</v>
      </c>
      <c r="J148" s="114">
        <f t="shared" si="97"/>
        <v>0</v>
      </c>
    </row>
    <row r="149" spans="1:10" x14ac:dyDescent="0.25">
      <c r="A149" s="79">
        <v>32</v>
      </c>
      <c r="B149" s="80"/>
      <c r="C149" s="81"/>
      <c r="D149" s="81" t="s">
        <v>28</v>
      </c>
      <c r="E149" s="116">
        <v>2862</v>
      </c>
      <c r="F149" s="72">
        <v>0</v>
      </c>
      <c r="G149" s="72">
        <v>4480.01</v>
      </c>
      <c r="H149" s="114"/>
      <c r="I149" s="114"/>
      <c r="J149" s="114"/>
    </row>
    <row r="150" spans="1:10" ht="25.5" x14ac:dyDescent="0.25">
      <c r="A150" s="79">
        <v>4</v>
      </c>
      <c r="B150" s="80"/>
      <c r="C150" s="81"/>
      <c r="D150" s="81" t="s">
        <v>16</v>
      </c>
      <c r="E150" s="116">
        <f>E151+E152</f>
        <v>0</v>
      </c>
      <c r="F150" s="72">
        <f>F151+F152</f>
        <v>0</v>
      </c>
      <c r="G150" s="72"/>
      <c r="H150" s="114"/>
      <c r="I150" s="114"/>
      <c r="J150" s="114"/>
    </row>
    <row r="151" spans="1:10" ht="25.5" x14ac:dyDescent="0.25">
      <c r="A151" s="79">
        <v>42</v>
      </c>
      <c r="B151" s="80"/>
      <c r="C151" s="81"/>
      <c r="D151" s="81" t="s">
        <v>36</v>
      </c>
      <c r="E151" s="116"/>
      <c r="F151" s="72">
        <v>0</v>
      </c>
      <c r="G151" s="114"/>
      <c r="H151" s="114"/>
      <c r="I151" s="114"/>
      <c r="J151" s="114"/>
    </row>
    <row r="152" spans="1:10" ht="25.5" x14ac:dyDescent="0.25">
      <c r="A152" s="79">
        <v>45</v>
      </c>
      <c r="B152" s="80"/>
      <c r="C152" s="81"/>
      <c r="D152" s="81" t="s">
        <v>154</v>
      </c>
      <c r="E152" s="116"/>
      <c r="F152" s="114"/>
      <c r="G152" s="114"/>
      <c r="H152" s="114"/>
      <c r="I152" s="114"/>
      <c r="J152" s="114"/>
    </row>
    <row r="153" spans="1:10" ht="25.5" customHeight="1" x14ac:dyDescent="0.25">
      <c r="A153" s="201" t="s">
        <v>168</v>
      </c>
      <c r="B153" s="202"/>
      <c r="C153" s="203"/>
      <c r="D153" s="137" t="s">
        <v>169</v>
      </c>
      <c r="E153" s="112">
        <f>E154+E156</f>
        <v>3638.4900000000002</v>
      </c>
      <c r="F153" s="94"/>
      <c r="G153" s="94"/>
      <c r="H153" s="94"/>
      <c r="I153" s="94"/>
      <c r="J153" s="94"/>
    </row>
    <row r="154" spans="1:10" x14ac:dyDescent="0.25">
      <c r="A154" s="139">
        <v>3</v>
      </c>
      <c r="B154" s="140"/>
      <c r="C154" s="141"/>
      <c r="D154" s="141" t="s">
        <v>14</v>
      </c>
      <c r="E154" s="116">
        <f>E155</f>
        <v>3170.01</v>
      </c>
      <c r="F154" s="114"/>
      <c r="G154" s="114"/>
      <c r="H154" s="114"/>
      <c r="I154" s="114"/>
      <c r="J154" s="114"/>
    </row>
    <row r="155" spans="1:10" x14ac:dyDescent="0.25">
      <c r="A155" s="139">
        <v>32</v>
      </c>
      <c r="B155" s="140"/>
      <c r="C155" s="141"/>
      <c r="D155" s="141" t="s">
        <v>28</v>
      </c>
      <c r="E155" s="116">
        <v>3170.01</v>
      </c>
      <c r="F155" s="114"/>
      <c r="G155" s="114"/>
      <c r="H155" s="114"/>
      <c r="I155" s="114"/>
      <c r="J155" s="114"/>
    </row>
    <row r="156" spans="1:10" ht="25.5" x14ac:dyDescent="0.25">
      <c r="A156" s="139">
        <v>4</v>
      </c>
      <c r="B156" s="140"/>
      <c r="C156" s="141"/>
      <c r="D156" s="141" t="s">
        <v>16</v>
      </c>
      <c r="E156" s="116">
        <f>E157</f>
        <v>468.48</v>
      </c>
      <c r="F156" s="114"/>
      <c r="G156" s="114"/>
      <c r="H156" s="114"/>
      <c r="I156" s="114"/>
      <c r="J156" s="114"/>
    </row>
    <row r="157" spans="1:10" ht="25.5" x14ac:dyDescent="0.25">
      <c r="A157" s="139">
        <v>42</v>
      </c>
      <c r="B157" s="140"/>
      <c r="C157" s="141"/>
      <c r="D157" s="141" t="s">
        <v>36</v>
      </c>
      <c r="E157" s="116">
        <v>468.48</v>
      </c>
      <c r="F157" s="114"/>
      <c r="G157" s="114"/>
      <c r="H157" s="114"/>
      <c r="I157" s="114"/>
      <c r="J157" s="114"/>
    </row>
    <row r="158" spans="1:10" ht="15" customHeight="1" x14ac:dyDescent="0.25">
      <c r="A158" s="201" t="s">
        <v>122</v>
      </c>
      <c r="B158" s="202"/>
      <c r="C158" s="203"/>
      <c r="D158" s="97" t="s">
        <v>47</v>
      </c>
      <c r="E158" s="112">
        <f>E159+E161</f>
        <v>210.17</v>
      </c>
      <c r="F158" s="94">
        <f>F159+F161</f>
        <v>6000</v>
      </c>
      <c r="G158" s="94">
        <f t="shared" ref="G158:J158" si="98">G159+G161</f>
        <v>5900</v>
      </c>
      <c r="H158" s="94">
        <f t="shared" si="98"/>
        <v>5093.08</v>
      </c>
      <c r="I158" s="94">
        <f t="shared" si="98"/>
        <v>5093.08</v>
      </c>
      <c r="J158" s="94">
        <f t="shared" si="98"/>
        <v>5093.08</v>
      </c>
    </row>
    <row r="159" spans="1:10" x14ac:dyDescent="0.25">
      <c r="A159" s="63">
        <v>3</v>
      </c>
      <c r="B159" s="64"/>
      <c r="C159" s="65"/>
      <c r="D159" s="65" t="s">
        <v>14</v>
      </c>
      <c r="E159" s="89"/>
      <c r="F159" s="72">
        <f>F160</f>
        <v>5500</v>
      </c>
      <c r="G159" s="72">
        <f t="shared" ref="G159:I159" si="99">G160</f>
        <v>2579</v>
      </c>
      <c r="H159" s="72">
        <f t="shared" si="99"/>
        <v>1093.08</v>
      </c>
      <c r="I159" s="72">
        <f t="shared" si="99"/>
        <v>1093.08</v>
      </c>
      <c r="J159" s="72">
        <f>J160</f>
        <v>1093.08</v>
      </c>
    </row>
    <row r="160" spans="1:10" x14ac:dyDescent="0.25">
      <c r="A160" s="63">
        <v>32</v>
      </c>
      <c r="B160" s="64"/>
      <c r="C160" s="65"/>
      <c r="D160" s="65" t="s">
        <v>28</v>
      </c>
      <c r="E160" s="89"/>
      <c r="F160" s="72">
        <v>5500</v>
      </c>
      <c r="G160" s="72">
        <v>2579</v>
      </c>
      <c r="H160" s="72">
        <v>1093.08</v>
      </c>
      <c r="I160" s="72">
        <v>1093.08</v>
      </c>
      <c r="J160" s="73">
        <v>1093.08</v>
      </c>
    </row>
    <row r="161" spans="1:10" ht="25.5" x14ac:dyDescent="0.25">
      <c r="A161" s="63">
        <v>4</v>
      </c>
      <c r="B161" s="64"/>
      <c r="C161" s="65"/>
      <c r="D161" s="65" t="s">
        <v>16</v>
      </c>
      <c r="E161" s="103">
        <f>E162</f>
        <v>210.17</v>
      </c>
      <c r="F161" s="72">
        <f>F162</f>
        <v>500</v>
      </c>
      <c r="G161" s="72">
        <f t="shared" ref="G161:J161" si="100">G162</f>
        <v>3321</v>
      </c>
      <c r="H161" s="72">
        <f t="shared" si="100"/>
        <v>4000</v>
      </c>
      <c r="I161" s="72">
        <f t="shared" si="100"/>
        <v>4000</v>
      </c>
      <c r="J161" s="72">
        <f t="shared" si="100"/>
        <v>4000</v>
      </c>
    </row>
    <row r="162" spans="1:10" ht="25.5" x14ac:dyDescent="0.25">
      <c r="A162" s="63">
        <v>42</v>
      </c>
      <c r="B162" s="64"/>
      <c r="C162" s="65"/>
      <c r="D162" s="65" t="s">
        <v>36</v>
      </c>
      <c r="E162" s="103">
        <v>210.17</v>
      </c>
      <c r="F162" s="72">
        <v>500</v>
      </c>
      <c r="G162" s="72">
        <v>3321</v>
      </c>
      <c r="H162" s="72">
        <v>4000</v>
      </c>
      <c r="I162" s="72">
        <v>4000</v>
      </c>
      <c r="J162" s="73">
        <v>4000</v>
      </c>
    </row>
    <row r="163" spans="1:10" ht="25.5" customHeight="1" x14ac:dyDescent="0.25">
      <c r="A163" s="201" t="s">
        <v>123</v>
      </c>
      <c r="B163" s="202"/>
      <c r="C163" s="203"/>
      <c r="D163" s="129" t="s">
        <v>124</v>
      </c>
      <c r="E163" s="94"/>
      <c r="F163" s="94"/>
      <c r="G163" s="94">
        <f>G164</f>
        <v>1961.44</v>
      </c>
      <c r="H163" s="94"/>
      <c r="I163" s="94"/>
      <c r="J163" s="94"/>
    </row>
    <row r="164" spans="1:10" ht="25.5" x14ac:dyDescent="0.25">
      <c r="A164" s="130">
        <v>4</v>
      </c>
      <c r="B164" s="131"/>
      <c r="C164" s="132"/>
      <c r="D164" s="132" t="s">
        <v>16</v>
      </c>
      <c r="E164" s="103"/>
      <c r="F164" s="72"/>
      <c r="G164" s="72">
        <f>G165</f>
        <v>1961.44</v>
      </c>
      <c r="H164" s="72"/>
      <c r="I164" s="72"/>
      <c r="J164" s="73"/>
    </row>
    <row r="165" spans="1:10" ht="25.5" x14ac:dyDescent="0.25">
      <c r="A165" s="130">
        <v>42</v>
      </c>
      <c r="B165" s="131"/>
      <c r="C165" s="132"/>
      <c r="D165" s="132" t="s">
        <v>36</v>
      </c>
      <c r="E165" s="103"/>
      <c r="F165" s="72"/>
      <c r="G165" s="72">
        <v>1961.44</v>
      </c>
      <c r="H165" s="72"/>
      <c r="I165" s="72"/>
      <c r="J165" s="73"/>
    </row>
    <row r="166" spans="1:10" ht="25.5" x14ac:dyDescent="0.25">
      <c r="A166" s="201" t="s">
        <v>125</v>
      </c>
      <c r="B166" s="202"/>
      <c r="C166" s="203"/>
      <c r="D166" s="97" t="s">
        <v>126</v>
      </c>
      <c r="E166" s="94">
        <f t="shared" ref="E166:F167" si="101">E167</f>
        <v>5277.46</v>
      </c>
      <c r="F166" s="94">
        <f t="shared" si="101"/>
        <v>0</v>
      </c>
      <c r="G166" s="94">
        <f>G167</f>
        <v>0</v>
      </c>
      <c r="H166" s="94">
        <f t="shared" ref="H166:J167" si="102">H167</f>
        <v>0</v>
      </c>
      <c r="I166" s="94">
        <f t="shared" si="102"/>
        <v>0</v>
      </c>
      <c r="J166" s="94">
        <f t="shared" si="102"/>
        <v>0</v>
      </c>
    </row>
    <row r="167" spans="1:10" x14ac:dyDescent="0.25">
      <c r="A167" s="63">
        <v>3</v>
      </c>
      <c r="B167" s="64"/>
      <c r="C167" s="65"/>
      <c r="D167" s="65" t="s">
        <v>14</v>
      </c>
      <c r="E167" s="72">
        <f t="shared" si="101"/>
        <v>5277.46</v>
      </c>
      <c r="F167" s="72">
        <f t="shared" si="101"/>
        <v>0</v>
      </c>
      <c r="G167" s="72">
        <f>G168</f>
        <v>0</v>
      </c>
      <c r="H167" s="72">
        <f t="shared" si="102"/>
        <v>0</v>
      </c>
      <c r="I167" s="72">
        <f t="shared" si="102"/>
        <v>0</v>
      </c>
      <c r="J167" s="72">
        <f t="shared" si="102"/>
        <v>0</v>
      </c>
    </row>
    <row r="168" spans="1:10" x14ac:dyDescent="0.25">
      <c r="A168" s="63">
        <v>32</v>
      </c>
      <c r="B168" s="64"/>
      <c r="C168" s="65"/>
      <c r="D168" s="65" t="s">
        <v>28</v>
      </c>
      <c r="E168" s="103">
        <v>5277.46</v>
      </c>
      <c r="F168" s="72"/>
      <c r="G168" s="72"/>
      <c r="H168" s="72"/>
      <c r="I168" s="72"/>
      <c r="J168" s="73"/>
    </row>
    <row r="169" spans="1:10" ht="40.5" customHeight="1" x14ac:dyDescent="0.25">
      <c r="A169" s="201" t="s">
        <v>149</v>
      </c>
      <c r="B169" s="202"/>
      <c r="C169" s="203"/>
      <c r="D169" s="97" t="s">
        <v>150</v>
      </c>
      <c r="E169" s="112">
        <f>E170</f>
        <v>0</v>
      </c>
      <c r="F169" s="94"/>
      <c r="G169" s="94"/>
      <c r="H169" s="94"/>
      <c r="I169" s="94"/>
      <c r="J169" s="113"/>
    </row>
    <row r="170" spans="1:10" ht="25.5" x14ac:dyDescent="0.25">
      <c r="A170" s="79">
        <v>4</v>
      </c>
      <c r="B170" s="80"/>
      <c r="C170" s="81"/>
      <c r="D170" s="81" t="s">
        <v>16</v>
      </c>
      <c r="E170" s="103">
        <f>E171</f>
        <v>0</v>
      </c>
      <c r="F170" s="72"/>
      <c r="G170" s="72"/>
      <c r="H170" s="72"/>
      <c r="I170" s="72"/>
      <c r="J170" s="73"/>
    </row>
    <row r="171" spans="1:10" ht="25.5" x14ac:dyDescent="0.25">
      <c r="A171" s="79">
        <v>42</v>
      </c>
      <c r="B171" s="80"/>
      <c r="C171" s="81"/>
      <c r="D171" s="81" t="s">
        <v>36</v>
      </c>
      <c r="E171" s="103"/>
      <c r="F171" s="72"/>
      <c r="G171" s="72"/>
      <c r="H171" s="72"/>
      <c r="I171" s="72"/>
      <c r="J171" s="73"/>
    </row>
    <row r="172" spans="1:10" ht="25.5" customHeight="1" x14ac:dyDescent="0.25">
      <c r="A172" s="201" t="s">
        <v>142</v>
      </c>
      <c r="B172" s="202"/>
      <c r="C172" s="203"/>
      <c r="D172" s="97" t="s">
        <v>143</v>
      </c>
      <c r="E172" s="94">
        <f t="shared" ref="E172:G172" si="103">E173</f>
        <v>312.63</v>
      </c>
      <c r="F172" s="94">
        <f t="shared" si="103"/>
        <v>500</v>
      </c>
      <c r="G172" s="94">
        <f t="shared" si="103"/>
        <v>500</v>
      </c>
      <c r="H172" s="94">
        <f>H173</f>
        <v>0</v>
      </c>
      <c r="I172" s="94">
        <f t="shared" ref="I172:J172" si="104">I173</f>
        <v>0</v>
      </c>
      <c r="J172" s="94">
        <f t="shared" si="104"/>
        <v>0</v>
      </c>
    </row>
    <row r="173" spans="1:10" x14ac:dyDescent="0.25">
      <c r="A173" s="63">
        <v>3</v>
      </c>
      <c r="B173" s="64"/>
      <c r="C173" s="65"/>
      <c r="D173" s="65" t="s">
        <v>14</v>
      </c>
      <c r="E173" s="72">
        <f t="shared" ref="E173:G173" si="105">E174</f>
        <v>312.63</v>
      </c>
      <c r="F173" s="72">
        <f t="shared" si="105"/>
        <v>500</v>
      </c>
      <c r="G173" s="72">
        <f t="shared" si="105"/>
        <v>500</v>
      </c>
      <c r="H173" s="72">
        <f>H174</f>
        <v>0</v>
      </c>
      <c r="I173" s="72">
        <f t="shared" ref="I173:J173" si="106">I174</f>
        <v>0</v>
      </c>
      <c r="J173" s="72">
        <f t="shared" si="106"/>
        <v>0</v>
      </c>
    </row>
    <row r="174" spans="1:10" x14ac:dyDescent="0.25">
      <c r="A174" s="63">
        <v>32</v>
      </c>
      <c r="B174" s="64"/>
      <c r="C174" s="65"/>
      <c r="D174" s="65" t="s">
        <v>28</v>
      </c>
      <c r="E174" s="103">
        <v>312.63</v>
      </c>
      <c r="F174" s="72">
        <v>500</v>
      </c>
      <c r="G174" s="72">
        <v>500</v>
      </c>
      <c r="H174" s="72"/>
      <c r="I174" s="72"/>
      <c r="J174" s="73"/>
    </row>
    <row r="175" spans="1:10" ht="25.5" x14ac:dyDescent="0.25">
      <c r="A175" s="201" t="s">
        <v>130</v>
      </c>
      <c r="B175" s="202"/>
      <c r="C175" s="203"/>
      <c r="D175" s="97" t="s">
        <v>131</v>
      </c>
      <c r="E175" s="94">
        <f t="shared" ref="E175:F175" si="107">E176</f>
        <v>49.75</v>
      </c>
      <c r="F175" s="94">
        <f t="shared" si="107"/>
        <v>0</v>
      </c>
      <c r="G175" s="94">
        <f>G176</f>
        <v>0.02</v>
      </c>
      <c r="H175" s="94">
        <f t="shared" ref="H175:I175" si="108">H176</f>
        <v>0</v>
      </c>
      <c r="I175" s="94">
        <f t="shared" si="108"/>
        <v>0</v>
      </c>
      <c r="J175" s="94">
        <f>J176</f>
        <v>0</v>
      </c>
    </row>
    <row r="176" spans="1:10" x14ac:dyDescent="0.25">
      <c r="A176" s="63">
        <v>3</v>
      </c>
      <c r="B176" s="64"/>
      <c r="C176" s="65"/>
      <c r="D176" s="65" t="s">
        <v>14</v>
      </c>
      <c r="E176" s="103">
        <f>E177</f>
        <v>49.75</v>
      </c>
      <c r="F176" s="72"/>
      <c r="G176" s="72">
        <f>G177</f>
        <v>0.02</v>
      </c>
      <c r="H176" s="72"/>
      <c r="I176" s="72"/>
      <c r="J176" s="73"/>
    </row>
    <row r="177" spans="1:10" x14ac:dyDescent="0.25">
      <c r="A177" s="63">
        <v>32</v>
      </c>
      <c r="B177" s="64"/>
      <c r="C177" s="65"/>
      <c r="D177" s="65" t="s">
        <v>28</v>
      </c>
      <c r="E177" s="103">
        <v>49.75</v>
      </c>
      <c r="F177" s="72"/>
      <c r="G177" s="72">
        <v>0.02</v>
      </c>
      <c r="H177" s="72"/>
      <c r="I177" s="72"/>
      <c r="J177" s="73"/>
    </row>
    <row r="178" spans="1:10" x14ac:dyDescent="0.25">
      <c r="A178" s="201" t="s">
        <v>132</v>
      </c>
      <c r="B178" s="202"/>
      <c r="C178" s="203"/>
      <c r="D178" s="97" t="s">
        <v>100</v>
      </c>
      <c r="E178" s="94">
        <f t="shared" ref="E178:G179" si="109">E179</f>
        <v>4641.25</v>
      </c>
      <c r="F178" s="94">
        <f t="shared" si="109"/>
        <v>950</v>
      </c>
      <c r="G178" s="94">
        <f t="shared" si="109"/>
        <v>3099.54</v>
      </c>
      <c r="H178" s="94">
        <f>H179</f>
        <v>963</v>
      </c>
      <c r="I178" s="94">
        <f t="shared" ref="I178:J178" si="110">I179</f>
        <v>963</v>
      </c>
      <c r="J178" s="94">
        <f t="shared" si="110"/>
        <v>963</v>
      </c>
    </row>
    <row r="179" spans="1:10" ht="25.5" x14ac:dyDescent="0.25">
      <c r="A179" s="63">
        <v>4</v>
      </c>
      <c r="B179" s="64"/>
      <c r="C179" s="65"/>
      <c r="D179" s="65" t="s">
        <v>16</v>
      </c>
      <c r="E179" s="72">
        <f t="shared" si="109"/>
        <v>4641.25</v>
      </c>
      <c r="F179" s="72">
        <f t="shared" si="109"/>
        <v>950</v>
      </c>
      <c r="G179" s="72">
        <f t="shared" si="109"/>
        <v>3099.54</v>
      </c>
      <c r="H179" s="72">
        <f>H180</f>
        <v>963</v>
      </c>
      <c r="I179" s="72">
        <f t="shared" ref="I179:J179" si="111">I180</f>
        <v>963</v>
      </c>
      <c r="J179" s="72">
        <f t="shared" si="111"/>
        <v>963</v>
      </c>
    </row>
    <row r="180" spans="1:10" ht="25.5" x14ac:dyDescent="0.25">
      <c r="A180" s="63">
        <v>42</v>
      </c>
      <c r="B180" s="64"/>
      <c r="C180" s="65"/>
      <c r="D180" s="65" t="s">
        <v>36</v>
      </c>
      <c r="E180" s="103">
        <v>4641.25</v>
      </c>
      <c r="F180" s="72">
        <v>950</v>
      </c>
      <c r="G180" s="72">
        <v>3099.54</v>
      </c>
      <c r="H180" s="72">
        <v>963</v>
      </c>
      <c r="I180" s="72">
        <v>963</v>
      </c>
      <c r="J180" s="73">
        <v>963</v>
      </c>
    </row>
    <row r="181" spans="1:10" ht="15" customHeight="1" x14ac:dyDescent="0.25">
      <c r="A181" s="201" t="s">
        <v>151</v>
      </c>
      <c r="B181" s="202"/>
      <c r="C181" s="203"/>
      <c r="D181" s="97" t="s">
        <v>152</v>
      </c>
      <c r="E181" s="112">
        <f>E184</f>
        <v>3751.13</v>
      </c>
      <c r="F181" s="94"/>
      <c r="G181" s="94">
        <f>G182</f>
        <v>1500</v>
      </c>
      <c r="H181" s="94"/>
      <c r="I181" s="94"/>
      <c r="J181" s="113"/>
    </row>
    <row r="182" spans="1:10" ht="15" customHeight="1" x14ac:dyDescent="0.25">
      <c r="A182" s="69">
        <v>3</v>
      </c>
      <c r="B182" s="70"/>
      <c r="C182" s="71"/>
      <c r="D182" s="132" t="s">
        <v>14</v>
      </c>
      <c r="E182" s="103"/>
      <c r="F182" s="72"/>
      <c r="G182" s="72">
        <f>G183</f>
        <v>1500</v>
      </c>
      <c r="H182" s="72"/>
      <c r="I182" s="72"/>
      <c r="J182" s="73"/>
    </row>
    <row r="183" spans="1:10" ht="15" customHeight="1" x14ac:dyDescent="0.25">
      <c r="A183" s="69">
        <v>32</v>
      </c>
      <c r="B183" s="70"/>
      <c r="C183" s="71"/>
      <c r="D183" s="132" t="s">
        <v>28</v>
      </c>
      <c r="E183" s="103"/>
      <c r="F183" s="72"/>
      <c r="G183" s="72">
        <v>1500</v>
      </c>
      <c r="H183" s="72"/>
      <c r="I183" s="72"/>
      <c r="J183" s="73"/>
    </row>
    <row r="184" spans="1:10" ht="25.5" x14ac:dyDescent="0.25">
      <c r="A184" s="79">
        <v>4</v>
      </c>
      <c r="B184" s="80"/>
      <c r="C184" s="81"/>
      <c r="D184" s="81" t="s">
        <v>16</v>
      </c>
      <c r="E184" s="103">
        <f>E185</f>
        <v>3751.13</v>
      </c>
      <c r="F184" s="72"/>
      <c r="G184" s="72"/>
      <c r="H184" s="72"/>
      <c r="I184" s="72"/>
      <c r="J184" s="73"/>
    </row>
    <row r="185" spans="1:10" ht="25.5" x14ac:dyDescent="0.25">
      <c r="A185" s="79">
        <v>42</v>
      </c>
      <c r="B185" s="80"/>
      <c r="C185" s="81"/>
      <c r="D185" s="81" t="s">
        <v>36</v>
      </c>
      <c r="E185" s="103">
        <v>3751.13</v>
      </c>
      <c r="F185" s="72"/>
      <c r="G185" s="72"/>
      <c r="H185" s="72"/>
      <c r="I185" s="72"/>
      <c r="J185" s="73"/>
    </row>
    <row r="186" spans="1:10" ht="25.5" customHeight="1" x14ac:dyDescent="0.25">
      <c r="A186" s="204" t="s">
        <v>144</v>
      </c>
      <c r="B186" s="205"/>
      <c r="C186" s="206"/>
      <c r="D186" s="91" t="s">
        <v>145</v>
      </c>
      <c r="E186" s="93">
        <f t="shared" ref="E186:J187" si="112">E187</f>
        <v>1103.1399999999999</v>
      </c>
      <c r="F186" s="93">
        <f t="shared" si="112"/>
        <v>619.45000000000005</v>
      </c>
      <c r="G186" s="93">
        <f t="shared" si="112"/>
        <v>1567</v>
      </c>
      <c r="H186" s="93">
        <f>H187</f>
        <v>0</v>
      </c>
      <c r="I186" s="93">
        <f t="shared" ref="I186:J186" si="113">I187</f>
        <v>0</v>
      </c>
      <c r="J186" s="93">
        <f t="shared" si="113"/>
        <v>0</v>
      </c>
    </row>
    <row r="187" spans="1:10" ht="25.5" customHeight="1" x14ac:dyDescent="0.25">
      <c r="A187" s="201" t="s">
        <v>132</v>
      </c>
      <c r="B187" s="202"/>
      <c r="C187" s="203"/>
      <c r="D187" s="97" t="s">
        <v>100</v>
      </c>
      <c r="E187" s="98">
        <f t="shared" si="112"/>
        <v>1103.1399999999999</v>
      </c>
      <c r="F187" s="98">
        <f t="shared" si="112"/>
        <v>619.45000000000005</v>
      </c>
      <c r="G187" s="98">
        <f t="shared" si="112"/>
        <v>1567</v>
      </c>
      <c r="H187" s="98">
        <f t="shared" si="112"/>
        <v>0</v>
      </c>
      <c r="I187" s="98">
        <f t="shared" si="112"/>
        <v>0</v>
      </c>
      <c r="J187" s="98">
        <f t="shared" si="112"/>
        <v>0</v>
      </c>
    </row>
    <row r="188" spans="1:10" x14ac:dyDescent="0.25">
      <c r="A188" s="63">
        <v>3</v>
      </c>
      <c r="B188" s="64"/>
      <c r="C188" s="65"/>
      <c r="D188" s="65" t="s">
        <v>14</v>
      </c>
      <c r="E188" s="103">
        <f>E189+E190+E191</f>
        <v>1103.1399999999999</v>
      </c>
      <c r="F188" s="72">
        <f>F189+F190+F191</f>
        <v>619.45000000000005</v>
      </c>
      <c r="G188" s="72">
        <f t="shared" ref="G188:J188" si="114">G189+G190+G191</f>
        <v>1567</v>
      </c>
      <c r="H188" s="72">
        <f t="shared" si="114"/>
        <v>0</v>
      </c>
      <c r="I188" s="72">
        <f t="shared" si="114"/>
        <v>0</v>
      </c>
      <c r="J188" s="72">
        <f t="shared" si="114"/>
        <v>0</v>
      </c>
    </row>
    <row r="189" spans="1:10" x14ac:dyDescent="0.25">
      <c r="A189" s="63">
        <v>31</v>
      </c>
      <c r="B189" s="64"/>
      <c r="C189" s="65"/>
      <c r="D189" s="65" t="s">
        <v>15</v>
      </c>
      <c r="E189" s="103">
        <v>463.78</v>
      </c>
      <c r="F189" s="72">
        <v>500</v>
      </c>
      <c r="G189" s="72">
        <v>597</v>
      </c>
      <c r="H189" s="72"/>
      <c r="I189" s="72">
        <v>0</v>
      </c>
      <c r="J189" s="73">
        <v>0</v>
      </c>
    </row>
    <row r="190" spans="1:10" x14ac:dyDescent="0.25">
      <c r="A190" s="63">
        <v>32</v>
      </c>
      <c r="B190" s="64"/>
      <c r="C190" s="65"/>
      <c r="D190" s="65" t="s">
        <v>28</v>
      </c>
      <c r="E190" s="103">
        <v>452.08</v>
      </c>
      <c r="F190" s="72">
        <v>84.45</v>
      </c>
      <c r="G190" s="72">
        <v>650</v>
      </c>
      <c r="H190" s="72"/>
      <c r="I190" s="72">
        <v>0</v>
      </c>
      <c r="J190" s="73">
        <v>0</v>
      </c>
    </row>
    <row r="191" spans="1:10" x14ac:dyDescent="0.25">
      <c r="A191" s="63">
        <v>34</v>
      </c>
      <c r="B191" s="64"/>
      <c r="C191" s="65"/>
      <c r="D191" s="65" t="s">
        <v>58</v>
      </c>
      <c r="E191" s="103">
        <v>187.28</v>
      </c>
      <c r="F191" s="72">
        <v>35</v>
      </c>
      <c r="G191" s="72">
        <v>320</v>
      </c>
      <c r="H191" s="72"/>
      <c r="I191" s="72">
        <v>0</v>
      </c>
      <c r="J191" s="73">
        <v>0</v>
      </c>
    </row>
    <row r="192" spans="1:10" ht="25.5" x14ac:dyDescent="0.25">
      <c r="A192" s="204" t="s">
        <v>133</v>
      </c>
      <c r="B192" s="205"/>
      <c r="C192" s="206"/>
      <c r="D192" s="91" t="s">
        <v>134</v>
      </c>
      <c r="E192" s="93">
        <f t="shared" ref="E192:F194" si="115">E193</f>
        <v>113631.47</v>
      </c>
      <c r="F192" s="93">
        <f t="shared" si="115"/>
        <v>114974.73</v>
      </c>
      <c r="G192" s="93">
        <f t="shared" ref="G192:J193" si="116">G193</f>
        <v>115749.17</v>
      </c>
      <c r="H192" s="93">
        <f t="shared" si="116"/>
        <v>115749.17</v>
      </c>
      <c r="I192" s="93">
        <f t="shared" si="116"/>
        <v>115749.17</v>
      </c>
      <c r="J192" s="93">
        <f t="shared" si="116"/>
        <v>115749.17</v>
      </c>
    </row>
    <row r="193" spans="1:10" ht="25.5" x14ac:dyDescent="0.25">
      <c r="A193" s="201" t="s">
        <v>125</v>
      </c>
      <c r="B193" s="202"/>
      <c r="C193" s="203"/>
      <c r="D193" s="97" t="s">
        <v>126</v>
      </c>
      <c r="E193" s="94">
        <f t="shared" si="115"/>
        <v>113631.47</v>
      </c>
      <c r="F193" s="94">
        <f t="shared" si="115"/>
        <v>114974.73</v>
      </c>
      <c r="G193" s="94">
        <f t="shared" si="116"/>
        <v>115749.17</v>
      </c>
      <c r="H193" s="94">
        <f t="shared" si="116"/>
        <v>115749.17</v>
      </c>
      <c r="I193" s="94">
        <f t="shared" si="116"/>
        <v>115749.17</v>
      </c>
      <c r="J193" s="94">
        <f t="shared" si="116"/>
        <v>115749.17</v>
      </c>
    </row>
    <row r="194" spans="1:10" x14ac:dyDescent="0.25">
      <c r="A194" s="63">
        <v>3</v>
      </c>
      <c r="B194" s="64"/>
      <c r="C194" s="65"/>
      <c r="D194" s="65" t="s">
        <v>14</v>
      </c>
      <c r="E194" s="72">
        <f t="shared" si="115"/>
        <v>113631.47</v>
      </c>
      <c r="F194" s="72">
        <f t="shared" si="115"/>
        <v>114974.73</v>
      </c>
      <c r="G194" s="72">
        <f t="shared" ref="G194:J194" si="117">G195</f>
        <v>115749.17</v>
      </c>
      <c r="H194" s="72">
        <f t="shared" si="117"/>
        <v>115749.17</v>
      </c>
      <c r="I194" s="72">
        <f t="shared" si="117"/>
        <v>115749.17</v>
      </c>
      <c r="J194" s="72">
        <f t="shared" si="117"/>
        <v>115749.17</v>
      </c>
    </row>
    <row r="195" spans="1:10" x14ac:dyDescent="0.25">
      <c r="A195" s="63">
        <v>32</v>
      </c>
      <c r="B195" s="64"/>
      <c r="C195" s="65"/>
      <c r="D195" s="65" t="s">
        <v>28</v>
      </c>
      <c r="E195" s="103">
        <v>113631.47</v>
      </c>
      <c r="F195" s="72">
        <v>114974.73</v>
      </c>
      <c r="G195" s="72">
        <v>115749.17</v>
      </c>
      <c r="H195" s="72">
        <v>115749.17</v>
      </c>
      <c r="I195" s="72">
        <v>115749.17</v>
      </c>
      <c r="J195" s="72">
        <v>115749.17</v>
      </c>
    </row>
    <row r="196" spans="1:10" x14ac:dyDescent="0.25">
      <c r="D196" s="126" t="s">
        <v>146</v>
      </c>
      <c r="E196" s="127">
        <f t="shared" ref="E196:J196" si="118">E126+E6</f>
        <v>2837844.1</v>
      </c>
      <c r="F196" s="127">
        <f t="shared" si="118"/>
        <v>2712678.39</v>
      </c>
      <c r="G196" s="127">
        <f t="shared" si="118"/>
        <v>3636664.0099999993</v>
      </c>
      <c r="H196" s="127">
        <f t="shared" si="118"/>
        <v>3810804.25</v>
      </c>
      <c r="I196" s="127">
        <f t="shared" si="118"/>
        <v>3842057.45</v>
      </c>
      <c r="J196" s="127">
        <f t="shared" si="118"/>
        <v>3800122</v>
      </c>
    </row>
  </sheetData>
  <mergeCells count="74">
    <mergeCell ref="A5:C5"/>
    <mergeCell ref="A3:J3"/>
    <mergeCell ref="A1:J1"/>
    <mergeCell ref="A71:C71"/>
    <mergeCell ref="A153:C153"/>
    <mergeCell ref="A102:C102"/>
    <mergeCell ref="A110:C110"/>
    <mergeCell ref="A61:C61"/>
    <mergeCell ref="A81:C81"/>
    <mergeCell ref="A64:C64"/>
    <mergeCell ref="A65:C65"/>
    <mergeCell ref="A70:C70"/>
    <mergeCell ref="A143:C143"/>
    <mergeCell ref="A139:C139"/>
    <mergeCell ref="A98:C98"/>
    <mergeCell ref="A122:C122"/>
    <mergeCell ref="A30:C30"/>
    <mergeCell ref="A31:C31"/>
    <mergeCell ref="A41:C41"/>
    <mergeCell ref="A6:C6"/>
    <mergeCell ref="A7:C7"/>
    <mergeCell ref="A16:C16"/>
    <mergeCell ref="A19:C19"/>
    <mergeCell ref="A20:C20"/>
    <mergeCell ref="A24:C24"/>
    <mergeCell ref="A25:C25"/>
    <mergeCell ref="A8:C8"/>
    <mergeCell ref="A9:C9"/>
    <mergeCell ref="A11:C11"/>
    <mergeCell ref="A10:C10"/>
    <mergeCell ref="A15:C15"/>
    <mergeCell ref="A12:C12"/>
    <mergeCell ref="A192:C192"/>
    <mergeCell ref="A193:C193"/>
    <mergeCell ref="A105:C105"/>
    <mergeCell ref="A106:C106"/>
    <mergeCell ref="A114:C114"/>
    <mergeCell ref="A172:C172"/>
    <mergeCell ref="A186:C186"/>
    <mergeCell ref="A187:C187"/>
    <mergeCell ref="A146:C146"/>
    <mergeCell ref="A158:C158"/>
    <mergeCell ref="A166:C166"/>
    <mergeCell ref="A175:C175"/>
    <mergeCell ref="A178:C178"/>
    <mergeCell ref="A128:C128"/>
    <mergeCell ref="A169:C169"/>
    <mergeCell ref="A181:C181"/>
    <mergeCell ref="A163:C163"/>
    <mergeCell ref="A53:C53"/>
    <mergeCell ref="A93:C93"/>
    <mergeCell ref="A94:C94"/>
    <mergeCell ref="A77:C77"/>
    <mergeCell ref="A80:C80"/>
    <mergeCell ref="A84:C84"/>
    <mergeCell ref="A85:C85"/>
    <mergeCell ref="A89:C89"/>
    <mergeCell ref="A60:C60"/>
    <mergeCell ref="A57:C57"/>
    <mergeCell ref="A147:C147"/>
    <mergeCell ref="A56:C56"/>
    <mergeCell ref="A118:C118"/>
    <mergeCell ref="A119:C119"/>
    <mergeCell ref="A74:C74"/>
    <mergeCell ref="A132:C132"/>
    <mergeCell ref="A135:C135"/>
    <mergeCell ref="A34:C34"/>
    <mergeCell ref="A35:C35"/>
    <mergeCell ref="A36:C36"/>
    <mergeCell ref="A44:C44"/>
    <mergeCell ref="A50:C50"/>
    <mergeCell ref="A123:C123"/>
    <mergeCell ref="A126:C126"/>
    <mergeCell ref="A127:C127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 Račun prihoda i rashoda</vt:lpstr>
      <vt:lpstr>PH I RH PREMA IZVORIMA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2024-12-17T11:40:01Z</cp:lastPrinted>
  <dcterms:created xsi:type="dcterms:W3CDTF">2022-08-12T12:51:27Z</dcterms:created>
  <dcterms:modified xsi:type="dcterms:W3CDTF">2024-12-20T09:56:44Z</dcterms:modified>
</cp:coreProperties>
</file>