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SAŽETAK" sheetId="1" r:id="rId1"/>
    <sheet name=" Račun prihoda i rashoda" sheetId="3" r:id="rId2"/>
    <sheet name="Rh i ph prema izvorima finan" sheetId="8" r:id="rId3"/>
    <sheet name="Rashodi prema funkcijskoj kl" sheetId="5" r:id="rId4"/>
    <sheet name="Račun financiranja" sheetId="6" r:id="rId5"/>
    <sheet name="POSEBNI DIO" sheetId="7" r:id="rId6"/>
  </sheets>
  <definedNames>
    <definedName name="_xlnm.Print_Titles" localSheetId="1">' Račun prihoda i rashoda'!$41:$41</definedName>
    <definedName name="_xlnm.Print_Titles" localSheetId="5">'POSEBNI DIO'!$5:$5</definedName>
    <definedName name="_xlnm.Print_Titles" localSheetId="3">'Rashodi prema funkcijskoj kl'!$9:$9</definedName>
  </definedNames>
  <calcPr calcId="145621"/>
</workbook>
</file>

<file path=xl/calcChain.xml><?xml version="1.0" encoding="utf-8"?>
<calcChain xmlns="http://schemas.openxmlformats.org/spreadsheetml/2006/main">
  <c r="H236" i="7" l="1"/>
  <c r="H143" i="7"/>
  <c r="H144" i="7"/>
  <c r="H145" i="7"/>
  <c r="H146" i="7"/>
  <c r="H130" i="7"/>
  <c r="H75" i="7"/>
  <c r="H65" i="7"/>
  <c r="H66" i="7"/>
  <c r="H67" i="7"/>
  <c r="H68" i="7"/>
  <c r="H61" i="7"/>
  <c r="H51" i="7"/>
  <c r="H52" i="7"/>
  <c r="H53" i="7"/>
  <c r="H54" i="7"/>
  <c r="H55" i="7"/>
  <c r="H34" i="7"/>
  <c r="H35" i="7"/>
  <c r="H36" i="7"/>
  <c r="H37" i="7"/>
  <c r="H24" i="7"/>
  <c r="H25" i="7"/>
  <c r="H26" i="7"/>
  <c r="H27" i="7"/>
  <c r="H28" i="7"/>
  <c r="H29" i="7"/>
  <c r="H30" i="7"/>
  <c r="H12" i="7"/>
  <c r="H268" i="7"/>
  <c r="H269" i="7"/>
  <c r="H118" i="7" l="1"/>
  <c r="H119" i="7"/>
  <c r="H120" i="7"/>
  <c r="H121" i="7"/>
  <c r="H122" i="7"/>
  <c r="G118" i="7"/>
  <c r="G119" i="7"/>
  <c r="G120" i="7"/>
  <c r="J35" i="1" l="1"/>
  <c r="I93" i="3"/>
  <c r="I94" i="3"/>
  <c r="H93" i="3"/>
  <c r="H94" i="3"/>
  <c r="G91" i="3"/>
  <c r="I91" i="3" s="1"/>
  <c r="G88" i="3"/>
  <c r="I88" i="3" s="1"/>
  <c r="G86" i="3"/>
  <c r="I51" i="3"/>
  <c r="I52" i="3"/>
  <c r="I53" i="3"/>
  <c r="I54" i="3"/>
  <c r="I55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4" i="3"/>
  <c r="I85" i="3"/>
  <c r="I86" i="3"/>
  <c r="I87" i="3"/>
  <c r="I89" i="3"/>
  <c r="I92" i="3"/>
  <c r="I96" i="3"/>
  <c r="I95" i="3"/>
  <c r="I97" i="3"/>
  <c r="I98" i="3"/>
  <c r="G83" i="3"/>
  <c r="I83" i="3" s="1"/>
  <c r="H70" i="3"/>
  <c r="H69" i="3"/>
  <c r="G56" i="3"/>
  <c r="I56" i="3" s="1"/>
  <c r="H77" i="3"/>
  <c r="G50" i="3"/>
  <c r="I50" i="3" s="1"/>
  <c r="H52" i="3"/>
  <c r="G90" i="3" l="1"/>
  <c r="G108" i="3"/>
  <c r="G37" i="3"/>
  <c r="G36" i="3" s="1"/>
  <c r="G28" i="3"/>
  <c r="G23" i="3"/>
  <c r="G19" i="3"/>
  <c r="F11" i="3"/>
  <c r="G12" i="3"/>
  <c r="H18" i="3"/>
  <c r="I18" i="3"/>
  <c r="H17" i="3"/>
  <c r="I17" i="3"/>
  <c r="G11" i="3" l="1"/>
  <c r="F34" i="1"/>
  <c r="E108" i="3"/>
  <c r="E90" i="3"/>
  <c r="I90" i="3" s="1"/>
  <c r="E49" i="3"/>
  <c r="F49" i="3"/>
  <c r="F99" i="3" s="1"/>
  <c r="G49" i="3"/>
  <c r="E37" i="3"/>
  <c r="E36" i="3" s="1"/>
  <c r="E11" i="3"/>
  <c r="G99" i="3" l="1"/>
  <c r="I49" i="3"/>
  <c r="E99" i="3"/>
  <c r="K44" i="1"/>
  <c r="K35" i="1"/>
  <c r="K34" i="1"/>
  <c r="K26" i="1"/>
  <c r="K25" i="1"/>
  <c r="K15" i="1"/>
  <c r="D83" i="3"/>
  <c r="D88" i="3"/>
  <c r="D86" i="3"/>
  <c r="D56" i="3"/>
  <c r="H75" i="3"/>
  <c r="H68" i="3"/>
  <c r="D50" i="3"/>
  <c r="I99" i="3" l="1"/>
  <c r="D49" i="3"/>
  <c r="D99" i="3" s="1"/>
  <c r="D23" i="3"/>
  <c r="D11" i="3" s="1"/>
  <c r="I13" i="3"/>
  <c r="I15" i="3"/>
  <c r="I16" i="3"/>
  <c r="I20" i="3"/>
  <c r="I22" i="3"/>
  <c r="I24" i="3"/>
  <c r="I25" i="3"/>
  <c r="I26" i="3"/>
  <c r="I27" i="3"/>
  <c r="I29" i="3"/>
  <c r="I30" i="3"/>
  <c r="I109" i="3"/>
  <c r="I110" i="3"/>
  <c r="I111" i="3"/>
  <c r="I37" i="3"/>
  <c r="I38" i="3"/>
  <c r="I39" i="3"/>
  <c r="I40" i="3"/>
  <c r="I41" i="3"/>
  <c r="I36" i="3"/>
  <c r="E13" i="8"/>
  <c r="E20" i="8"/>
  <c r="E17" i="8"/>
  <c r="D48" i="8"/>
  <c r="E52" i="8"/>
  <c r="E48" i="8" s="1"/>
  <c r="D38" i="8"/>
  <c r="E38" i="8"/>
  <c r="D34" i="8"/>
  <c r="D27" i="8" s="1"/>
  <c r="E34" i="8"/>
  <c r="E28" i="8"/>
  <c r="D12" i="8"/>
  <c r="E46" i="8"/>
  <c r="G41" i="8"/>
  <c r="E31" i="8"/>
  <c r="E25" i="8"/>
  <c r="E15" i="8"/>
  <c r="C48" i="8"/>
  <c r="C46" i="8"/>
  <c r="C38" i="8"/>
  <c r="F41" i="8"/>
  <c r="C34" i="8"/>
  <c r="C31" i="8"/>
  <c r="C28" i="8"/>
  <c r="C25" i="8"/>
  <c r="C20" i="8"/>
  <c r="C13" i="8"/>
  <c r="C15" i="8"/>
  <c r="C17" i="8"/>
  <c r="C27" i="8" l="1"/>
  <c r="C12" i="8"/>
  <c r="E12" i="8"/>
  <c r="G12" i="8" s="1"/>
  <c r="E27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2" i="8"/>
  <c r="G43" i="8"/>
  <c r="G44" i="8"/>
  <c r="G45" i="8"/>
  <c r="G46" i="8"/>
  <c r="G47" i="8"/>
  <c r="G48" i="8"/>
  <c r="G49" i="8"/>
  <c r="G50" i="8"/>
  <c r="G51" i="8"/>
  <c r="G52" i="8"/>
  <c r="G13" i="8"/>
  <c r="G27" i="8" l="1"/>
  <c r="G11" i="7"/>
  <c r="G10" i="7"/>
  <c r="D13" i="5"/>
  <c r="C13" i="5"/>
  <c r="F40" i="7" l="1"/>
  <c r="G40" i="7"/>
  <c r="E40" i="7"/>
  <c r="F20" i="7" l="1"/>
  <c r="F8" i="7"/>
  <c r="F7" i="7" s="1"/>
  <c r="F153" i="7"/>
  <c r="F152" i="7"/>
  <c r="G228" i="7"/>
  <c r="F228" i="7"/>
  <c r="E228" i="7"/>
  <c r="G252" i="7"/>
  <c r="H252" i="7" s="1"/>
  <c r="G231" i="7"/>
  <c r="H231" i="7" s="1"/>
  <c r="H43" i="7"/>
  <c r="H44" i="7"/>
  <c r="H45" i="7"/>
  <c r="H46" i="7"/>
  <c r="F41" i="7"/>
  <c r="F39" i="7" s="1"/>
  <c r="E41" i="7"/>
  <c r="E39" i="7" s="1"/>
  <c r="G42" i="7"/>
  <c r="H42" i="7" s="1"/>
  <c r="F49" i="7"/>
  <c r="F48" i="7" s="1"/>
  <c r="E49" i="7"/>
  <c r="E48" i="7" s="1"/>
  <c r="G50" i="7"/>
  <c r="H50" i="7" s="1"/>
  <c r="G54" i="7"/>
  <c r="G55" i="7"/>
  <c r="F68" i="7"/>
  <c r="F63" i="7"/>
  <c r="F62" i="7" s="1"/>
  <c r="E68" i="7"/>
  <c r="E63" i="7"/>
  <c r="G69" i="7"/>
  <c r="H69" i="7" s="1"/>
  <c r="G64" i="7"/>
  <c r="H64" i="7" s="1"/>
  <c r="H76" i="7"/>
  <c r="H77" i="7"/>
  <c r="H78" i="7"/>
  <c r="H79" i="7"/>
  <c r="H80" i="7"/>
  <c r="H81" i="7"/>
  <c r="H82" i="7"/>
  <c r="G100" i="7"/>
  <c r="H100" i="7" s="1"/>
  <c r="E99" i="7"/>
  <c r="F88" i="7"/>
  <c r="E90" i="7"/>
  <c r="E89" i="7" s="1"/>
  <c r="G91" i="7"/>
  <c r="G90" i="7" s="1"/>
  <c r="G89" i="7" s="1"/>
  <c r="G95" i="7"/>
  <c r="G94" i="7" s="1"/>
  <c r="E95" i="7"/>
  <c r="H97" i="7"/>
  <c r="H96" i="7"/>
  <c r="F102" i="7"/>
  <c r="G104" i="7"/>
  <c r="G103" i="7" s="1"/>
  <c r="G102" i="7" s="1"/>
  <c r="E104" i="7"/>
  <c r="E103" i="7" s="1"/>
  <c r="H105" i="7"/>
  <c r="F108" i="7"/>
  <c r="E109" i="7"/>
  <c r="E108" i="7" s="1"/>
  <c r="G110" i="7"/>
  <c r="G109" i="7" s="1"/>
  <c r="F114" i="7"/>
  <c r="F113" i="7" s="1"/>
  <c r="G115" i="7"/>
  <c r="G114" i="7" s="1"/>
  <c r="E114" i="7"/>
  <c r="E113" i="7" s="1"/>
  <c r="E119" i="7"/>
  <c r="E118" i="7" s="1"/>
  <c r="E125" i="7"/>
  <c r="E124" i="7" s="1"/>
  <c r="F125" i="7"/>
  <c r="E140" i="7"/>
  <c r="E139" i="7" s="1"/>
  <c r="F140" i="7"/>
  <c r="F139" i="7" s="1"/>
  <c r="F123" i="7" s="1"/>
  <c r="G145" i="7"/>
  <c r="G141" i="7"/>
  <c r="H141" i="7" s="1"/>
  <c r="G125" i="7"/>
  <c r="G124" i="7" s="1"/>
  <c r="G137" i="7"/>
  <c r="H137" i="7" s="1"/>
  <c r="G133" i="7"/>
  <c r="H133" i="7" s="1"/>
  <c r="E132" i="7"/>
  <c r="E131" i="7" s="1"/>
  <c r="H134" i="7"/>
  <c r="H135" i="7"/>
  <c r="H136" i="7"/>
  <c r="H138" i="7"/>
  <c r="F148" i="7"/>
  <c r="F147" i="7" s="1"/>
  <c r="E149" i="7"/>
  <c r="G150" i="7"/>
  <c r="G149" i="7" s="1"/>
  <c r="G148" i="7" s="1"/>
  <c r="G37" i="7"/>
  <c r="G36" i="7" s="1"/>
  <c r="G34" i="7"/>
  <c r="G33" i="7" s="1"/>
  <c r="F36" i="7"/>
  <c r="F33" i="7"/>
  <c r="E36" i="7"/>
  <c r="E33" i="7"/>
  <c r="E22" i="7"/>
  <c r="E21" i="7" s="1"/>
  <c r="E20" i="7" s="1"/>
  <c r="F22" i="7"/>
  <c r="F21" i="7" s="1"/>
  <c r="G27" i="7"/>
  <c r="G23" i="7"/>
  <c r="H23" i="7" s="1"/>
  <c r="F15" i="7"/>
  <c r="F14" i="7" s="1"/>
  <c r="E16" i="7"/>
  <c r="E15" i="7" s="1"/>
  <c r="E14" i="7" s="1"/>
  <c r="G17" i="7"/>
  <c r="G16" i="7" s="1"/>
  <c r="F9" i="7"/>
  <c r="E10" i="7"/>
  <c r="E9" i="7" s="1"/>
  <c r="E8" i="7" s="1"/>
  <c r="G169" i="7"/>
  <c r="H169" i="7" s="1"/>
  <c r="E173" i="7"/>
  <c r="E172" i="7" s="1"/>
  <c r="G226" i="7"/>
  <c r="H226" i="7" s="1"/>
  <c r="E225" i="7"/>
  <c r="E224" i="7" s="1"/>
  <c r="E200" i="7"/>
  <c r="E199" i="7" s="1"/>
  <c r="F200" i="7"/>
  <c r="F199" i="7" s="1"/>
  <c r="G206" i="7"/>
  <c r="H206" i="7" s="1"/>
  <c r="G201" i="7"/>
  <c r="G217" i="7"/>
  <c r="H217" i="7" s="1"/>
  <c r="E216" i="7"/>
  <c r="E215" i="7" s="1"/>
  <c r="H218" i="7"/>
  <c r="H219" i="7"/>
  <c r="H220" i="7"/>
  <c r="H221" i="7"/>
  <c r="H222" i="7"/>
  <c r="H223" i="7"/>
  <c r="G174" i="7"/>
  <c r="H174" i="7" s="1"/>
  <c r="G196" i="7"/>
  <c r="H196" i="7" s="1"/>
  <c r="E155" i="7"/>
  <c r="E154" i="7" s="1"/>
  <c r="F155" i="7"/>
  <c r="H167" i="7"/>
  <c r="H168" i="7"/>
  <c r="H170" i="7"/>
  <c r="H171" i="7"/>
  <c r="G158" i="7"/>
  <c r="H158" i="7" s="1"/>
  <c r="F259" i="7"/>
  <c r="F258" i="7" s="1"/>
  <c r="G260" i="7"/>
  <c r="G259" i="7" s="1"/>
  <c r="G258" i="7" s="1"/>
  <c r="F233" i="7"/>
  <c r="G235" i="7"/>
  <c r="H235" i="7" s="1"/>
  <c r="E234" i="7"/>
  <c r="F270" i="7"/>
  <c r="G271" i="7"/>
  <c r="G270" i="7" s="1"/>
  <c r="E271" i="7"/>
  <c r="E270" i="7" s="1"/>
  <c r="F262" i="7"/>
  <c r="G267" i="7"/>
  <c r="G266" i="7" s="1"/>
  <c r="G262" i="7" s="1"/>
  <c r="E266" i="7"/>
  <c r="E262" i="7" s="1"/>
  <c r="E263" i="7"/>
  <c r="H263" i="7" s="1"/>
  <c r="E259" i="7"/>
  <c r="F251" i="7"/>
  <c r="F250" i="7" s="1"/>
  <c r="E251" i="7"/>
  <c r="E250" i="7" s="1"/>
  <c r="G245" i="7"/>
  <c r="G244" i="7" s="1"/>
  <c r="F240" i="7"/>
  <c r="G242" i="7"/>
  <c r="G241" i="7" s="1"/>
  <c r="H243" i="7"/>
  <c r="H246" i="7"/>
  <c r="H247" i="7"/>
  <c r="H248" i="7"/>
  <c r="H249" i="7"/>
  <c r="E241" i="7"/>
  <c r="E244" i="7"/>
  <c r="E230" i="7"/>
  <c r="E276" i="7"/>
  <c r="E275" i="7" s="1"/>
  <c r="F276" i="7"/>
  <c r="F275" i="7" s="1"/>
  <c r="G284" i="7"/>
  <c r="H284" i="7" s="1"/>
  <c r="G281" i="7"/>
  <c r="H281" i="7" s="1"/>
  <c r="G277" i="7"/>
  <c r="H277" i="7" s="1"/>
  <c r="G289" i="7"/>
  <c r="G288" i="7" s="1"/>
  <c r="E288" i="7"/>
  <c r="E287" i="7" s="1"/>
  <c r="H290" i="7"/>
  <c r="H278" i="7"/>
  <c r="H279" i="7"/>
  <c r="H280" i="7"/>
  <c r="H282" i="7"/>
  <c r="H283" i="7"/>
  <c r="H285" i="7"/>
  <c r="H274" i="7"/>
  <c r="H272" i="7"/>
  <c r="H273" i="7"/>
  <c r="H264" i="7"/>
  <c r="H265" i="7"/>
  <c r="H261" i="7"/>
  <c r="H256" i="7"/>
  <c r="H257" i="7"/>
  <c r="H255" i="7"/>
  <c r="H254" i="7"/>
  <c r="H253" i="7"/>
  <c r="H237" i="7"/>
  <c r="H238" i="7"/>
  <c r="H239" i="7"/>
  <c r="H232" i="7"/>
  <c r="H227" i="7"/>
  <c r="H202" i="7"/>
  <c r="H203" i="7"/>
  <c r="H204" i="7"/>
  <c r="H205" i="7"/>
  <c r="H207" i="7"/>
  <c r="H208" i="7"/>
  <c r="H209" i="7"/>
  <c r="H210" i="7"/>
  <c r="H211" i="7"/>
  <c r="H212" i="7"/>
  <c r="H213" i="7"/>
  <c r="H214" i="7"/>
  <c r="H175" i="7"/>
  <c r="H176" i="7"/>
  <c r="H177" i="7"/>
  <c r="H178" i="7"/>
  <c r="H179" i="7"/>
  <c r="H180" i="7"/>
  <c r="H181" i="7"/>
  <c r="H182" i="7"/>
  <c r="H183" i="7"/>
  <c r="H184" i="7"/>
  <c r="H185" i="7"/>
  <c r="H187" i="7"/>
  <c r="H188" i="7"/>
  <c r="H189" i="7"/>
  <c r="H190" i="7"/>
  <c r="H192" i="7"/>
  <c r="H193" i="7"/>
  <c r="H194" i="7"/>
  <c r="H195" i="7"/>
  <c r="H197" i="7"/>
  <c r="H198" i="7"/>
  <c r="H156" i="7"/>
  <c r="H157" i="7"/>
  <c r="H159" i="7"/>
  <c r="H160" i="7"/>
  <c r="H161" i="7"/>
  <c r="H162" i="7"/>
  <c r="H163" i="7"/>
  <c r="H164" i="7"/>
  <c r="H165" i="7"/>
  <c r="H166" i="7"/>
  <c r="H150" i="7"/>
  <c r="H151" i="7"/>
  <c r="H142" i="7"/>
  <c r="H126" i="7"/>
  <c r="H127" i="7"/>
  <c r="H128" i="7"/>
  <c r="H129" i="7"/>
  <c r="H116" i="7"/>
  <c r="H117" i="7"/>
  <c r="H111" i="7"/>
  <c r="H112" i="7"/>
  <c r="H106" i="7"/>
  <c r="H101" i="7"/>
  <c r="H91" i="7"/>
  <c r="H93" i="7"/>
  <c r="H86" i="7"/>
  <c r="H87" i="7"/>
  <c r="H85" i="7"/>
  <c r="H84" i="7"/>
  <c r="H83" i="7"/>
  <c r="H74" i="7"/>
  <c r="H73" i="7"/>
  <c r="H72" i="7"/>
  <c r="H70" i="7"/>
  <c r="H71" i="7"/>
  <c r="H60" i="7"/>
  <c r="H59" i="7"/>
  <c r="H58" i="7"/>
  <c r="H56" i="7"/>
  <c r="H57" i="7"/>
  <c r="H38" i="7"/>
  <c r="H18" i="7"/>
  <c r="H19" i="7"/>
  <c r="H13" i="7"/>
  <c r="G41" i="7" l="1"/>
  <c r="G230" i="7"/>
  <c r="G229" i="7" s="1"/>
  <c r="H110" i="7"/>
  <c r="G251" i="7"/>
  <c r="G250" i="7" s="1"/>
  <c r="H250" i="7" s="1"/>
  <c r="F47" i="7"/>
  <c r="E62" i="7"/>
  <c r="E47" i="7" s="1"/>
  <c r="G49" i="7"/>
  <c r="G68" i="7"/>
  <c r="G63" i="7"/>
  <c r="H63" i="7" s="1"/>
  <c r="H95" i="7"/>
  <c r="F107" i="7"/>
  <c r="H89" i="7"/>
  <c r="H109" i="7"/>
  <c r="G108" i="7"/>
  <c r="H108" i="7" s="1"/>
  <c r="E107" i="7"/>
  <c r="H90" i="7"/>
  <c r="E98" i="7"/>
  <c r="G99" i="7"/>
  <c r="G98" i="7" s="1"/>
  <c r="E94" i="7"/>
  <c r="H94" i="7" s="1"/>
  <c r="E102" i="7"/>
  <c r="H102" i="7" s="1"/>
  <c r="H103" i="7"/>
  <c r="H104" i="7"/>
  <c r="F32" i="7"/>
  <c r="H114" i="7"/>
  <c r="G113" i="7"/>
  <c r="H113" i="7" s="1"/>
  <c r="H115" i="7"/>
  <c r="E123" i="7"/>
  <c r="H124" i="7"/>
  <c r="H11" i="7"/>
  <c r="G132" i="7"/>
  <c r="G131" i="7" s="1"/>
  <c r="H131" i="7" s="1"/>
  <c r="G140" i="7"/>
  <c r="H125" i="7"/>
  <c r="G147" i="7"/>
  <c r="H149" i="7"/>
  <c r="G225" i="7"/>
  <c r="G224" i="7" s="1"/>
  <c r="H224" i="7" s="1"/>
  <c r="E148" i="7"/>
  <c r="E147" i="7" s="1"/>
  <c r="G22" i="7"/>
  <c r="G216" i="7"/>
  <c r="G215" i="7" s="1"/>
  <c r="E32" i="7"/>
  <c r="E31" i="7" s="1"/>
  <c r="H16" i="7"/>
  <c r="G15" i="7"/>
  <c r="G14" i="7" s="1"/>
  <c r="H14" i="7" s="1"/>
  <c r="H267" i="7"/>
  <c r="H17" i="7"/>
  <c r="H242" i="7"/>
  <c r="H241" i="7"/>
  <c r="H33" i="7"/>
  <c r="G32" i="7"/>
  <c r="H10" i="7"/>
  <c r="G9" i="7"/>
  <c r="G8" i="7" s="1"/>
  <c r="E13" i="5" s="1"/>
  <c r="E153" i="7"/>
  <c r="G200" i="7"/>
  <c r="H201" i="7"/>
  <c r="G173" i="7"/>
  <c r="G172" i="7" s="1"/>
  <c r="H172" i="7" s="1"/>
  <c r="H245" i="7"/>
  <c r="H260" i="7"/>
  <c r="G240" i="7"/>
  <c r="E240" i="7"/>
  <c r="H271" i="7"/>
  <c r="E233" i="7"/>
  <c r="G155" i="7"/>
  <c r="G154" i="7" s="1"/>
  <c r="E229" i="7"/>
  <c r="H229" i="7" s="1"/>
  <c r="G234" i="7"/>
  <c r="G233" i="7" s="1"/>
  <c r="H259" i="7"/>
  <c r="H270" i="7"/>
  <c r="E286" i="7"/>
  <c r="H288" i="7"/>
  <c r="G287" i="7"/>
  <c r="G286" i="7" s="1"/>
  <c r="H289" i="7"/>
  <c r="E258" i="7"/>
  <c r="H258" i="7" s="1"/>
  <c r="H266" i="7"/>
  <c r="H262" i="7"/>
  <c r="H244" i="7"/>
  <c r="G276" i="7"/>
  <c r="F14" i="8"/>
  <c r="F16" i="8"/>
  <c r="F18" i="8"/>
  <c r="F19" i="8"/>
  <c r="F21" i="8"/>
  <c r="F22" i="8"/>
  <c r="F23" i="8"/>
  <c r="F24" i="8"/>
  <c r="F26" i="8"/>
  <c r="F29" i="8"/>
  <c r="F30" i="8"/>
  <c r="F32" i="8"/>
  <c r="F33" i="8"/>
  <c r="F35" i="8"/>
  <c r="F36" i="8"/>
  <c r="F37" i="8"/>
  <c r="F39" i="8"/>
  <c r="F40" i="8"/>
  <c r="F42" i="8"/>
  <c r="F43" i="8"/>
  <c r="F44" i="8"/>
  <c r="F45" i="8"/>
  <c r="F47" i="8"/>
  <c r="F49" i="8"/>
  <c r="F50" i="8"/>
  <c r="F51" i="8"/>
  <c r="F52" i="8"/>
  <c r="H215" i="7" l="1"/>
  <c r="G153" i="7"/>
  <c r="G152" i="7" s="1"/>
  <c r="F291" i="7"/>
  <c r="H230" i="7"/>
  <c r="H41" i="7"/>
  <c r="G39" i="7"/>
  <c r="H39" i="7" s="1"/>
  <c r="H251" i="7"/>
  <c r="H132" i="7"/>
  <c r="G48" i="7"/>
  <c r="H49" i="7"/>
  <c r="G62" i="7"/>
  <c r="H62" i="7" s="1"/>
  <c r="E88" i="7"/>
  <c r="E7" i="7" s="1"/>
  <c r="H98" i="7"/>
  <c r="G88" i="7"/>
  <c r="H99" i="7"/>
  <c r="G107" i="7"/>
  <c r="H107" i="7" s="1"/>
  <c r="H225" i="7"/>
  <c r="H140" i="7"/>
  <c r="G139" i="7"/>
  <c r="H147" i="7"/>
  <c r="H216" i="7"/>
  <c r="H148" i="7"/>
  <c r="H155" i="7"/>
  <c r="G21" i="7"/>
  <c r="G20" i="7" s="1"/>
  <c r="H22" i="7"/>
  <c r="H9" i="7"/>
  <c r="H32" i="7"/>
  <c r="G31" i="7"/>
  <c r="H31" i="7" s="1"/>
  <c r="H240" i="7"/>
  <c r="H15" i="7"/>
  <c r="H173" i="7"/>
  <c r="H200" i="7"/>
  <c r="G199" i="7"/>
  <c r="H199" i="7" s="1"/>
  <c r="H286" i="7"/>
  <c r="H233" i="7"/>
  <c r="H287" i="7"/>
  <c r="H154" i="7"/>
  <c r="H234" i="7"/>
  <c r="H276" i="7"/>
  <c r="G275" i="7"/>
  <c r="H275" i="7" s="1"/>
  <c r="G7" i="7" l="1"/>
  <c r="H8" i="7"/>
  <c r="G47" i="7"/>
  <c r="H47" i="7" s="1"/>
  <c r="H48" i="7"/>
  <c r="H88" i="7"/>
  <c r="G123" i="7"/>
  <c r="H123" i="7" s="1"/>
  <c r="H139" i="7"/>
  <c r="H21" i="7"/>
  <c r="H20" i="7"/>
  <c r="H228" i="7"/>
  <c r="E152" i="7"/>
  <c r="E291" i="7" s="1"/>
  <c r="H7" i="7" l="1"/>
  <c r="G291" i="7"/>
  <c r="H152" i="7"/>
  <c r="H153" i="7"/>
  <c r="F13" i="8"/>
  <c r="H291" i="7" l="1"/>
  <c r="G43" i="1"/>
  <c r="K43" i="1" s="1"/>
  <c r="H43" i="1"/>
  <c r="K42" i="1"/>
  <c r="H111" i="3" l="1"/>
  <c r="J43" i="1"/>
  <c r="J44" i="1"/>
  <c r="J42" i="1"/>
  <c r="J34" i="1"/>
  <c r="H110" i="3"/>
  <c r="H109" i="3"/>
  <c r="H38" i="3"/>
  <c r="H41" i="3"/>
  <c r="H40" i="3"/>
  <c r="H39" i="3"/>
  <c r="J26" i="1"/>
  <c r="J25" i="1"/>
  <c r="F48" i="8" l="1"/>
  <c r="F17" i="8" l="1"/>
  <c r="F20" i="8"/>
  <c r="F25" i="8"/>
  <c r="F15" i="8"/>
  <c r="H37" i="3"/>
  <c r="F12" i="8" l="1"/>
  <c r="F31" i="8" l="1"/>
  <c r="F46" i="8"/>
  <c r="F38" i="8"/>
  <c r="F34" i="8"/>
  <c r="F28" i="8"/>
  <c r="F27" i="8" l="1"/>
  <c r="H55" i="3"/>
  <c r="H57" i="3"/>
  <c r="H60" i="3"/>
  <c r="H61" i="3"/>
  <c r="H65" i="3"/>
  <c r="H67" i="3"/>
  <c r="H74" i="3"/>
  <c r="H80" i="3"/>
  <c r="H82" i="3"/>
  <c r="H59" i="3"/>
  <c r="H62" i="3"/>
  <c r="H63" i="3"/>
  <c r="H64" i="3"/>
  <c r="H66" i="3"/>
  <c r="H71" i="3"/>
  <c r="H72" i="3"/>
  <c r="H78" i="3"/>
  <c r="H79" i="3"/>
  <c r="H81" i="3"/>
  <c r="H84" i="3"/>
  <c r="H85" i="3"/>
  <c r="H92" i="3"/>
  <c r="H96" i="3"/>
  <c r="H95" i="3"/>
  <c r="H98" i="3"/>
  <c r="H51" i="3" l="1"/>
  <c r="H89" i="3" l="1"/>
  <c r="H54" i="3"/>
  <c r="H76" i="3"/>
  <c r="H87" i="3"/>
  <c r="H53" i="3"/>
  <c r="H58" i="3"/>
  <c r="H73" i="3"/>
  <c r="H83" i="3" l="1"/>
  <c r="H88" i="3"/>
  <c r="H50" i="3" l="1"/>
  <c r="H91" i="3"/>
  <c r="H56" i="3" l="1"/>
  <c r="I14" i="3"/>
  <c r="H29" i="3"/>
  <c r="H30" i="3"/>
  <c r="H21" i="3"/>
  <c r="H13" i="3"/>
  <c r="H15" i="3"/>
  <c r="H16" i="3"/>
  <c r="H20" i="3"/>
  <c r="H24" i="3"/>
  <c r="H25" i="3"/>
  <c r="H26" i="3"/>
  <c r="H27" i="3"/>
  <c r="I23" i="3" l="1"/>
  <c r="I21" i="3"/>
  <c r="H14" i="3"/>
  <c r="I28" i="3"/>
  <c r="F18" i="5" l="1"/>
  <c r="G18" i="5"/>
  <c r="F13" i="5"/>
  <c r="G13" i="5"/>
  <c r="H23" i="3"/>
  <c r="I12" i="3" l="1"/>
  <c r="H12" i="3"/>
  <c r="H28" i="3" l="1"/>
  <c r="B11" i="5"/>
  <c r="D11" i="5"/>
  <c r="E11" i="5"/>
  <c r="C11" i="5"/>
  <c r="G11" i="5" l="1"/>
  <c r="H49" i="3"/>
  <c r="H86" i="3"/>
  <c r="H97" i="3"/>
  <c r="J15" i="1"/>
  <c r="F11" i="5"/>
  <c r="F18" i="1"/>
  <c r="H18" i="1"/>
  <c r="H17" i="1"/>
  <c r="I17" i="1"/>
  <c r="H14" i="1"/>
  <c r="H13" i="1" s="1"/>
  <c r="F14" i="1"/>
  <c r="F13" i="1" s="1"/>
  <c r="I19" i="3" l="1"/>
  <c r="I11" i="3"/>
  <c r="H19" i="3"/>
  <c r="F17" i="1"/>
  <c r="J17" i="1" s="1"/>
  <c r="H36" i="3"/>
  <c r="H90" i="3"/>
  <c r="I18" i="1"/>
  <c r="I14" i="1"/>
  <c r="H16" i="1"/>
  <c r="H19" i="1" s="1"/>
  <c r="G18" i="1"/>
  <c r="F108" i="3"/>
  <c r="F107" i="3" s="1"/>
  <c r="G17" i="1"/>
  <c r="K17" i="1" s="1"/>
  <c r="G14" i="1"/>
  <c r="G13" i="1" s="1"/>
  <c r="H27" i="1"/>
  <c r="I27" i="1"/>
  <c r="G27" i="1"/>
  <c r="F27" i="1"/>
  <c r="K27" i="1" l="1"/>
  <c r="J27" i="1"/>
  <c r="K14" i="1"/>
  <c r="I16" i="1"/>
  <c r="K18" i="1"/>
  <c r="H11" i="3"/>
  <c r="H28" i="1"/>
  <c r="G107" i="3"/>
  <c r="H108" i="3"/>
  <c r="F16" i="1"/>
  <c r="F19" i="1" s="1"/>
  <c r="F36" i="1" s="1"/>
  <c r="J18" i="1"/>
  <c r="I13" i="1"/>
  <c r="J14" i="1"/>
  <c r="H99" i="3"/>
  <c r="G16" i="1"/>
  <c r="G19" i="1" s="1"/>
  <c r="K16" i="1" l="1"/>
  <c r="I19" i="1"/>
  <c r="K13" i="1"/>
  <c r="J16" i="1"/>
  <c r="E107" i="3"/>
  <c r="I107" i="3" s="1"/>
  <c r="I108" i="3"/>
  <c r="F28" i="1"/>
  <c r="K45" i="1"/>
  <c r="G28" i="1"/>
  <c r="H107" i="3"/>
  <c r="J13" i="1"/>
  <c r="K19" i="1" l="1"/>
  <c r="I36" i="1"/>
  <c r="K36" i="1" s="1"/>
  <c r="J45" i="1"/>
  <c r="I28" i="1"/>
  <c r="K28" i="1" s="1"/>
  <c r="J19" i="1"/>
  <c r="J28" i="1" l="1"/>
  <c r="J36" i="1" l="1"/>
</calcChain>
</file>

<file path=xl/sharedStrings.xml><?xml version="1.0" encoding="utf-8"?>
<sst xmlns="http://schemas.openxmlformats.org/spreadsheetml/2006/main" count="665" uniqueCount="285">
  <si>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</si>
  <si>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</si>
  <si>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</si>
  <si>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</si>
  <si>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</si>
  <si>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</si>
  <si>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</si>
  <si>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</si>
  <si>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</si>
  <si>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</si>
  <si>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</si>
  <si>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</si>
  <si>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</si>
  <si>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</si>
  <si>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</si>
  <si>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</si>
  <si>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</si>
  <si>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</si>
  <si>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</si>
  <si>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</si>
  <si>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</si>
  <si>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</si>
  <si>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</si>
  <si>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</si>
  <si>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</si>
  <si>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</si>
  <si>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</si>
  <si>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</si>
  <si>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</si>
  <si>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</si>
  <si>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</si>
  <si>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</si>
  <si>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</si>
  <si>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</si>
  <si>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</si>
  <si>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</si>
  <si>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</si>
  <si>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</si>
  <si>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EUR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</si>
  <si>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</si>
  <si>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</si>
  <si>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</si>
  <si>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</si>
  <si>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</si>
  <si>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</si>
  <si>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</si>
  <si>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</si>
  <si>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</si>
  <si>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</si>
  <si>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</si>
  <si>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</si>
  <si>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</si>
  <si>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</si>
  <si>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</si>
  <si>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</si>
  <si>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</si>
  <si>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</si>
  <si>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</si>
  <si>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Ostali rashodi</t>
  </si>
  <si>
    <t>Rashodi za dodatna ulaganja na nefinancijskoj imovini</t>
  </si>
  <si>
    <t>8.2.</t>
  </si>
  <si>
    <t>Namjenski primici od zaduživanja proračunski korisnici</t>
  </si>
  <si>
    <t>Primljeni povrati glavnica danih zajmova i depozita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</si>
  <si>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</si>
  <si>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</si>
  <si>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</si>
  <si>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</si>
  <si>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</si>
  <si>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</si>
  <si>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</si>
  <si>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</si>
  <si>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</si>
  <si>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</si>
  <si>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</si>
  <si>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</si>
  <si>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</si>
  <si>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</si>
  <si>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</si>
  <si>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</si>
  <si>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</si>
  <si>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</si>
  <si>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</si>
  <si>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</si>
  <si>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</si>
  <si>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Naknade građanima i kućanstvima na temelju osiguranja</t>
  </si>
  <si>
    <t>PROGRAM 4001</t>
  </si>
  <si>
    <t>RAZVOJ ODGOJNO OBRAZOVNOG SUSTAVA</t>
  </si>
  <si>
    <t>Aktivnost A400103</t>
  </si>
  <si>
    <t>NATJECANJA, MANIFESTACIJE I OSTALO</t>
  </si>
  <si>
    <t>Izvor financiranja 1.1.1.</t>
  </si>
  <si>
    <t>Aktivnost A400104</t>
  </si>
  <si>
    <t>E-ŠKOLE</t>
  </si>
  <si>
    <t>Aktivnost A400115</t>
  </si>
  <si>
    <t>OSOBNI POMOĆNICI I POMOĆNICI U NASTAVI</t>
  </si>
  <si>
    <t>Aktivnost A400118</t>
  </si>
  <si>
    <t>NABAVA UDŽBENIKA I DRUGIH OBRAZOVNIH MATERIJALA</t>
  </si>
  <si>
    <t>Izvor financiranja 5.4.1.</t>
  </si>
  <si>
    <t>Pomoći PK</t>
  </si>
  <si>
    <t>Naknade građanima i kućanstvima na temelju osiguranja i druge naknade</t>
  </si>
  <si>
    <t>Kapitalni projekt K400108</t>
  </si>
  <si>
    <t>BioMOZAIK Krš i more</t>
  </si>
  <si>
    <t>Izvor financiranja 5.5.1</t>
  </si>
  <si>
    <t>Izvor financiranja 5.5.2</t>
  </si>
  <si>
    <t>Pomoći EU za PK - prenesena sredstva</t>
  </si>
  <si>
    <t xml:space="preserve">Izvor financiranja 5.4.2 </t>
  </si>
  <si>
    <t>Pomoći PK - prenesena sredstva</t>
  </si>
  <si>
    <t xml:space="preserve">Pomoći PK </t>
  </si>
  <si>
    <t>FINANCIRANJE TROŠKOVA PREHRANE ZA UČENIKE OŠ</t>
  </si>
  <si>
    <t>OPSKRBA ŠKOLSKIH USTANOVA HIGIJENSKIM POTREPŠTINAMA ZA UČENICE</t>
  </si>
  <si>
    <t>Izvor financiranja 5.3.1.</t>
  </si>
  <si>
    <t>Pomoći EU</t>
  </si>
  <si>
    <t>UČIMO ZAJEDNO VI</t>
  </si>
  <si>
    <t>PROGRAM 4030</t>
  </si>
  <si>
    <t>OSNOVNOŠKOLSKO OBRAZOVANJE</t>
  </si>
  <si>
    <t>Aktivnost A403001</t>
  </si>
  <si>
    <t>RASHODI DJELATNOSTI</t>
  </si>
  <si>
    <t xml:space="preserve">Izvor financiranja 3.2.1 </t>
  </si>
  <si>
    <t xml:space="preserve">Izvor financiranja 3.2.2 </t>
  </si>
  <si>
    <t>Vlastiti prihodi PK-prenesena sredstva</t>
  </si>
  <si>
    <t xml:space="preserve">Izvor financiranja 4.4.1 </t>
  </si>
  <si>
    <t>Prihodi za posebne namjene-Decentralizacija</t>
  </si>
  <si>
    <t xml:space="preserve">Izvor financiranja 5.4.1 </t>
  </si>
  <si>
    <t>Aktivnost A403002</t>
  </si>
  <si>
    <t>IZGRADNJA I UREĐENJE OBJEKATA TE NABAVA I ODRŽAVANJE OPREME</t>
  </si>
  <si>
    <t xml:space="preserve">Izvor financiranja 4.8.2 </t>
  </si>
  <si>
    <t>Prihodi za posebne namjene PK - prenesena sredstva</t>
  </si>
  <si>
    <t xml:space="preserve">Izvor financiranja 5.4.1. </t>
  </si>
  <si>
    <t>Aktivnost A403004</t>
  </si>
  <si>
    <t>PRIJEVOZ UČENIKA OSNOVNIH ŠKOLA</t>
  </si>
  <si>
    <t>Aktivnost T400110</t>
  </si>
  <si>
    <t>Aktivnost T400111</t>
  </si>
  <si>
    <t>Aktivnost T400121</t>
  </si>
  <si>
    <t>Izvor financiranja 4.8.1</t>
  </si>
  <si>
    <t>Prihodi za posebne namjene PK</t>
  </si>
  <si>
    <t>Aktivnost A403003</t>
  </si>
  <si>
    <t>PRAVNO ZASTUPANJE, NAKNADE ŠTETE I OSTALO</t>
  </si>
  <si>
    <t>Pomoći</t>
  </si>
  <si>
    <t>UKUPNO RASHODI:</t>
  </si>
  <si>
    <t>Prihodi od upravnih i administrativnih pristojbi, pristojbi po posebnim propisima i naknada</t>
  </si>
  <si>
    <t>UKUPNI RASHODI:</t>
  </si>
  <si>
    <t>Izvor financiranja 6.2.1.</t>
  </si>
  <si>
    <t>Donacije PK</t>
  </si>
  <si>
    <t xml:space="preserve">Izvor financiranja 1.1.1 </t>
  </si>
  <si>
    <t>Izvor financiranja 5.1.1.</t>
  </si>
  <si>
    <t>INDEKS**</t>
  </si>
  <si>
    <t>Izvor financiranja 5.4.2.</t>
  </si>
  <si>
    <t>Pomoći PK-prenesena sredstva</t>
  </si>
  <si>
    <t>Tekući projekt T400101</t>
  </si>
  <si>
    <t>Školski medni dan</t>
  </si>
  <si>
    <t>Izvor financiranja 1.1.2.</t>
  </si>
  <si>
    <t>Opći prihodi i primici-prenesena sredstva</t>
  </si>
  <si>
    <t>Sufinanciranje cijene prijevoza</t>
  </si>
  <si>
    <t>Knjige</t>
  </si>
  <si>
    <t>Službena putovanja</t>
  </si>
  <si>
    <t>Uredski materijal i ostali materijalni rashodi</t>
  </si>
  <si>
    <t>Usluge telefona, pošte i prijevoza</t>
  </si>
  <si>
    <t>Ostale usluge</t>
  </si>
  <si>
    <t>Uredska oprema i namještaj</t>
  </si>
  <si>
    <t>Uređaji, strojevi i oprema za ostale namjene</t>
  </si>
  <si>
    <t>Sitni inventar i autogume</t>
  </si>
  <si>
    <t>Materijal i sirovine</t>
  </si>
  <si>
    <t>Tekuće donacije u naravi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</si>
  <si>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</si>
  <si>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</si>
  <si>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</si>
  <si>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</si>
  <si>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</si>
  <si>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</si>
  <si>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Intelektualne i osobne usluge</t>
  </si>
  <si>
    <t>Pristojbe i naknade</t>
  </si>
  <si>
    <t>Usluge tekućeg i investicijskog održavanja</t>
  </si>
  <si>
    <t>INDEKS</t>
  </si>
  <si>
    <t>6=5/2*100</t>
  </si>
  <si>
    <t>Naknade za rad predstavničkih i izvršnih tijela, povjerenstava i sl.</t>
  </si>
  <si>
    <t>Naknade za prijevoz, rad na terenu i odvojen život</t>
  </si>
  <si>
    <t>Računalne usluge</t>
  </si>
  <si>
    <t>Ostali nespomenuti rashodi poslovanja</t>
  </si>
  <si>
    <t>Doprinosi za obvezno osiguranje u slučaju nezaposlenosti</t>
  </si>
  <si>
    <t>Troškovi sudskih postupaka</t>
  </si>
  <si>
    <t>Zatezne kamate</t>
  </si>
  <si>
    <t>Energija</t>
  </si>
  <si>
    <t>Materijal i dijelovi za tekuće i investicijsko održavanje</t>
  </si>
  <si>
    <t>Službena, radna i zaštitna odjeća i obuća</t>
  </si>
  <si>
    <t>Komunalne usluge</t>
  </si>
  <si>
    <t>Zdravstvene i veterinarske usluge</t>
  </si>
  <si>
    <t>Reprezentacija</t>
  </si>
  <si>
    <t>Članarine i norme</t>
  </si>
  <si>
    <t>Bankarske usluge i usluge platnog prometa</t>
  </si>
  <si>
    <t>Skupina/Odjeljak</t>
  </si>
  <si>
    <t>Tekuće pomoći proračunskim korisnicima iz proračuna koji im nije nadležan</t>
  </si>
  <si>
    <t>Kapitalne pomoći proračunskom korisnicima iz proračuna koji im nije nadležan</t>
  </si>
  <si>
    <t>Kapitalni prijenosi između proračunskih korisnika istog proračuna temeljem prijenosa EU sredstava</t>
  </si>
  <si>
    <t>Prihodi od prodaje robe</t>
  </si>
  <si>
    <t>Prihodi od pruženih usluga</t>
  </si>
  <si>
    <t>Tekuće donacije</t>
  </si>
  <si>
    <t>Kapitalne donacije</t>
  </si>
  <si>
    <t>Ostali nespomenuti prihodi</t>
  </si>
  <si>
    <t xml:space="preserve">Prihodi od prodaje proizvoda i robe te pruženih usluga, prihodi od donacija </t>
  </si>
  <si>
    <t>Tekući prijenosi između proračunskIh korisnika istog proračuna</t>
  </si>
  <si>
    <t>Kapitalni prijenosi između poračunskIh korisnika istog proračuna</t>
  </si>
  <si>
    <t>Prihodi iz nadležnog proračuna za financiranje rashoda poslovanja</t>
  </si>
  <si>
    <t>Prihodi iz nadležnog proračuna za financiranje rashoda za nabavu nefinancijske imovine</t>
  </si>
  <si>
    <t>Naknade za prijevoz, rad na terenu i odvojeni život</t>
  </si>
  <si>
    <t>Reperezentacija</t>
  </si>
  <si>
    <t>Naknade za rad predstavničkih i izvršnih tijela i upravnih vijeća</t>
  </si>
  <si>
    <t>Doprinosi za obvezno zdravstveno osiguranje u slučaju nezaposlenosti</t>
  </si>
  <si>
    <t>Dodatna ulaganja na postrojenjima i opremi</t>
  </si>
  <si>
    <t>IZVJEŠTAJ O PRIHODIMA I RASHODIMA PREMA IZVORIMA FINANCIRANJA</t>
  </si>
  <si>
    <t xml:space="preserve">UKUPNO PRIHODI </t>
  </si>
  <si>
    <t>1 Opći prihodi i primici</t>
  </si>
  <si>
    <t>11 Opći prihodi i primici</t>
  </si>
  <si>
    <t>3 Vlastiti prihodi</t>
  </si>
  <si>
    <t>31 Vlastiti prihodi</t>
  </si>
  <si>
    <t>UKUPNO RASHODI</t>
  </si>
  <si>
    <t>1.1.2. Opći prihodi i primici prenesena sredstva</t>
  </si>
  <si>
    <t>3.2.2. Vlastiti prihodi-prenesena sredstva</t>
  </si>
  <si>
    <t>4 Prihodi za posebne namjene</t>
  </si>
  <si>
    <t>48 Prihodi za posebne namjenePK</t>
  </si>
  <si>
    <t>44 Prihodi za posebne namjene-Decentralizacija</t>
  </si>
  <si>
    <t>4.8.2. Prihodi za posebne namjene PK-prenesena sredstva</t>
  </si>
  <si>
    <t>5 Pomoći</t>
  </si>
  <si>
    <t>53 Pomoći EU</t>
  </si>
  <si>
    <t>54 Pomoći PK</t>
  </si>
  <si>
    <t>5.4.2. Pomoći PK-prenesena sredstva</t>
  </si>
  <si>
    <t>55 Pomoći EU za PK</t>
  </si>
  <si>
    <t>5.5.2. Pomoću EU za PK-prenesena sredstva</t>
  </si>
  <si>
    <t>6 Donacije</t>
  </si>
  <si>
    <t>62 Donacije proračunskim korisnicima SDŽ</t>
  </si>
  <si>
    <t>51 Pomoći</t>
  </si>
  <si>
    <t>9 Rezultat</t>
  </si>
  <si>
    <t>IZVJEŠTAJ PO PROGRAMSKOJ KLASIFIKACIJI</t>
  </si>
  <si>
    <t>IZVJEŠTAJ O PRIHODIMA I RASHODIMA PREMA EKONOMSKOJ KLASIFIKACIJI</t>
  </si>
  <si>
    <t>VIŠAK KORIŠTEN ZA POKRIĆE RASHODA</t>
  </si>
  <si>
    <t>Vlastiti izvori</t>
  </si>
  <si>
    <t>Višak prihoda poslovanja</t>
  </si>
  <si>
    <t>Vlastiti prihodi-višak</t>
  </si>
  <si>
    <t>Prihodi za posebne namjene - višak</t>
  </si>
  <si>
    <t>Opći prihodi i primici - višak</t>
  </si>
  <si>
    <t>Pomoći -višak</t>
  </si>
  <si>
    <t>MANJAK POKRIVEN TEKUĆIM PRIHODIMA</t>
  </si>
  <si>
    <t xml:space="preserve">Opći prihodi i primici </t>
  </si>
  <si>
    <t>Manjak prihoda poslovanja</t>
  </si>
  <si>
    <t>Prihodi za posebne namjene</t>
  </si>
  <si>
    <t>91 Opći prihodi i primici - višak</t>
  </si>
  <si>
    <t>93 Vlastiti prihodi-višak</t>
  </si>
  <si>
    <t>94 Prihodi za posebne namjene - višak</t>
  </si>
  <si>
    <t>95 Pomoći -višak</t>
  </si>
  <si>
    <t>Pomoći proračunskim korisnicima</t>
  </si>
  <si>
    <t>Tekući prijenosi između proračunskIh korisnika istog proračuna temeljem prijenosa EU</t>
  </si>
  <si>
    <t>Kamate na oročena sredstva i depozite po viđenju</t>
  </si>
  <si>
    <t>5=4/2*100</t>
  </si>
  <si>
    <t>Zakuonine i najamnine</t>
  </si>
  <si>
    <t>Izvor financiranja 5.4.2</t>
  </si>
  <si>
    <t>IZVORNI PLAN/REBALANS 2024</t>
  </si>
  <si>
    <t>TEKUĆI PLAN 2024</t>
  </si>
  <si>
    <t>OSTVARENJE/IZVRŠENJE 2024</t>
  </si>
  <si>
    <t>JADRANSKI RZC STEM</t>
  </si>
  <si>
    <t>Učionice budućnosti u OŠ</t>
  </si>
  <si>
    <t>Aktivnost K400114</t>
  </si>
  <si>
    <t>Aktivnost K400105</t>
  </si>
  <si>
    <t>Prevencija mentalnog zdravlja OŠ i SŠ</t>
  </si>
  <si>
    <t>ULJP 2021.-2027. - Učimo zajedno VII</t>
  </si>
  <si>
    <t>Aktivnost T400165</t>
  </si>
  <si>
    <t>Aktivnost T400122</t>
  </si>
  <si>
    <t>Izvor financiranja 5.3.2.</t>
  </si>
  <si>
    <t>Pomoći EU-prenesena sredstva</t>
  </si>
  <si>
    <t>Izvor financiranja 1.1.1</t>
  </si>
  <si>
    <t>Izvor financiranja 6.2.1</t>
  </si>
  <si>
    <t xml:space="preserve">GODIŠNJI IZVJEŠTAJ O IZVRŠENJU FINANCIJSKOG PLANA PRORAČUNSKOG KORISNIKA JEDINICE LOKALNE I PODRUČNE (REGIONALNE) SAMOUPRAVE 
ZA 2024. </t>
  </si>
  <si>
    <t>Izvršenje 2023.</t>
  </si>
  <si>
    <t xml:space="preserve">IZVRŠENJE FINANCIJSKOG PLANA PRORAČUNSKOG KORISNIKA JEDINICE LOKALNE I PODRUČNE (REGIONALNE) SAMOUPRAVE 
ZA 2024. </t>
  </si>
  <si>
    <t>7=5/3*100</t>
  </si>
  <si>
    <t>5.3.2. Pomoći EU-prenesena sredstva</t>
  </si>
  <si>
    <t>Plaće za prekovremeni rad</t>
  </si>
  <si>
    <t>Premije osiguranja</t>
  </si>
  <si>
    <t>Usluge promidžbe i informiranja</t>
  </si>
  <si>
    <t>Zakupnine i najamnine</t>
  </si>
  <si>
    <t>Oprema za održavanje i zaštitu</t>
  </si>
  <si>
    <t>Instrumenti, uređaji i strojevi</t>
  </si>
  <si>
    <t>Uredski  materijal i ostali materijalni rashodi</t>
  </si>
  <si>
    <t>Osnovna škola Trilj</t>
  </si>
  <si>
    <t>Poljičke Republike 18</t>
  </si>
  <si>
    <t>21240 Trilj</t>
  </si>
  <si>
    <t>KLASA: 400-01/25-01/2</t>
  </si>
  <si>
    <t>URBROJ: 2181-303-01-25-1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</si>
</sst>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i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3" fillId="0" borderId="0"/>
  </cellStyleXfs>
  <cellXfs count="26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7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0" fillId="0" borderId="3" xfId="1" applyNumberFormat="1" applyFont="1" applyFill="1" applyBorder="1" applyAlignment="1" applyProtection="1">
      <alignment horizontal="left" vertical="center" wrapText="1"/>
    </xf>
    <xf numFmtId="0" fontId="22" fillId="0" borderId="3" xfId="1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10" fillId="5" borderId="3" xfId="0" applyFont="1" applyFill="1" applyBorder="1" applyAlignment="1">
      <alignment horizontal="left" vertical="center"/>
    </xf>
    <xf numFmtId="0" fontId="10" fillId="5" borderId="3" xfId="0" applyNumberFormat="1" applyFont="1" applyFill="1" applyBorder="1" applyAlignment="1" applyProtection="1">
      <alignment horizontal="left" vertical="center"/>
    </xf>
    <xf numFmtId="0" fontId="10" fillId="5" borderId="3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2" fillId="0" borderId="3" xfId="1" applyNumberFormat="1" applyFont="1" applyFill="1" applyBorder="1" applyAlignment="1" applyProtection="1">
      <alignment horizontal="left" vertical="center" wrapText="1"/>
    </xf>
    <xf numFmtId="4" fontId="18" fillId="0" borderId="3" xfId="0" applyNumberFormat="1" applyFon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 applyProtection="1">
      <alignment horizontal="right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4" fontId="17" fillId="8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4" fontId="27" fillId="0" borderId="3" xfId="1" applyNumberFormat="1" applyFont="1" applyFill="1" applyBorder="1" applyAlignment="1" applyProtection="1">
      <alignment horizontal="right" vertical="center" wrapText="1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Font="1" applyFill="1" applyBorder="1" applyAlignment="1">
      <alignment horizontal="left" vertical="center"/>
    </xf>
    <xf numFmtId="4" fontId="9" fillId="2" borderId="0" xfId="0" quotePrefix="1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8" fillId="8" borderId="3" xfId="0" quotePrefix="1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/>
    </xf>
    <xf numFmtId="4" fontId="9" fillId="8" borderId="3" xfId="0" quotePrefix="1" applyNumberFormat="1" applyFont="1" applyFill="1" applyBorder="1" applyAlignment="1">
      <alignment horizontal="right" vertical="center"/>
    </xf>
    <xf numFmtId="0" fontId="9" fillId="8" borderId="3" xfId="0" applyNumberFormat="1" applyFont="1" applyFill="1" applyBorder="1" applyAlignment="1" applyProtection="1">
      <alignment horizontal="left" vertical="center" wrapText="1"/>
    </xf>
    <xf numFmtId="4" fontId="9" fillId="8" borderId="3" xfId="0" applyNumberFormat="1" applyFont="1" applyFill="1" applyBorder="1" applyAlignment="1" applyProtection="1">
      <alignment horizontal="right" vertical="center" wrapText="1"/>
    </xf>
    <xf numFmtId="0" fontId="9" fillId="8" borderId="3" xfId="0" quotePrefix="1" applyFont="1" applyFill="1" applyBorder="1" applyAlignment="1">
      <alignment horizontal="left" vertical="center" wrapText="1"/>
    </xf>
    <xf numFmtId="4" fontId="8" fillId="8" borderId="3" xfId="0" quotePrefix="1" applyNumberFormat="1" applyFont="1" applyFill="1" applyBorder="1" applyAlignment="1">
      <alignment horizontal="right" vertical="center" wrapText="1"/>
    </xf>
    <xf numFmtId="0" fontId="8" fillId="8" borderId="3" xfId="0" applyNumberFormat="1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6" fillId="7" borderId="4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17" fillId="0" borderId="3" xfId="0" applyNumberFormat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17" fillId="7" borderId="3" xfId="0" applyNumberFormat="1" applyFont="1" applyFill="1" applyBorder="1" applyAlignment="1">
      <alignment horizontal="right"/>
    </xf>
    <xf numFmtId="4" fontId="26" fillId="4" borderId="3" xfId="0" applyNumberFormat="1" applyFont="1" applyFill="1" applyBorder="1" applyAlignment="1">
      <alignment horizontal="right"/>
    </xf>
    <xf numFmtId="4" fontId="26" fillId="7" borderId="3" xfId="0" applyNumberFormat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26" fillId="4" borderId="9" xfId="0" applyNumberFormat="1" applyFont="1" applyFill="1" applyBorder="1" applyAlignment="1" applyProtection="1">
      <alignment horizontal="left" vertical="center" wrapText="1"/>
    </xf>
    <xf numFmtId="4" fontId="28" fillId="4" borderId="9" xfId="0" applyNumberFormat="1" applyFont="1" applyFill="1" applyBorder="1"/>
    <xf numFmtId="4" fontId="17" fillId="4" borderId="9" xfId="0" applyNumberFormat="1" applyFont="1" applyFill="1" applyBorder="1" applyAlignment="1">
      <alignment horizontal="right"/>
    </xf>
    <xf numFmtId="0" fontId="3" fillId="2" borderId="7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4" fontId="18" fillId="2" borderId="3" xfId="0" applyNumberFormat="1" applyFont="1" applyFill="1" applyBorder="1"/>
    <xf numFmtId="4" fontId="20" fillId="0" borderId="3" xfId="1" applyNumberFormat="1" applyFont="1" applyFill="1" applyBorder="1" applyAlignment="1" applyProtection="1">
      <alignment horizontal="right" vertical="center" wrapText="1"/>
    </xf>
    <xf numFmtId="4" fontId="0" fillId="0" borderId="3" xfId="0" applyNumberFormat="1" applyBorder="1" applyAlignment="1">
      <alignment horizontal="right"/>
    </xf>
    <xf numFmtId="4" fontId="18" fillId="0" borderId="3" xfId="0" applyNumberFormat="1" applyFont="1" applyBorder="1" applyAlignment="1">
      <alignment horizontal="right"/>
    </xf>
    <xf numFmtId="0" fontId="21" fillId="7" borderId="3" xfId="0" applyNumberFormat="1" applyFont="1" applyFill="1" applyBorder="1" applyAlignment="1" applyProtection="1">
      <alignment horizontal="left" vertical="center" wrapText="1"/>
    </xf>
    <xf numFmtId="4" fontId="21" fillId="7" borderId="3" xfId="0" applyNumberFormat="1" applyFont="1" applyFill="1" applyBorder="1" applyAlignment="1">
      <alignment horizontal="right"/>
    </xf>
    <xf numFmtId="0" fontId="21" fillId="8" borderId="3" xfId="0" applyNumberFormat="1" applyFont="1" applyFill="1" applyBorder="1" applyAlignment="1" applyProtection="1">
      <alignment horizontal="left" vertical="center" wrapText="1"/>
    </xf>
    <xf numFmtId="4" fontId="21" fillId="8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/>
    </xf>
    <xf numFmtId="0" fontId="8" fillId="4" borderId="3" xfId="0" quotePrefix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right"/>
    </xf>
    <xf numFmtId="0" fontId="10" fillId="4" borderId="3" xfId="0" quotePrefix="1" applyFont="1" applyFill="1" applyBorder="1" applyAlignment="1">
      <alignment horizontal="left" vertical="center"/>
    </xf>
    <xf numFmtId="4" fontId="0" fillId="0" borderId="0" xfId="0" applyNumberFormat="1"/>
    <xf numFmtId="0" fontId="8" fillId="4" borderId="3" xfId="0" applyNumberFormat="1" applyFont="1" applyFill="1" applyBorder="1" applyAlignment="1" applyProtection="1">
      <alignment horizontal="left" vertical="center" wrapText="1"/>
    </xf>
    <xf numFmtId="0" fontId="8" fillId="4" borderId="3" xfId="0" applyNumberFormat="1" applyFont="1" applyFill="1" applyBorder="1" applyAlignment="1" applyProtection="1">
      <alignment vertical="center" wrapText="1"/>
    </xf>
    <xf numFmtId="4" fontId="8" fillId="4" borderId="3" xfId="0" applyNumberFormat="1" applyFont="1" applyFill="1" applyBorder="1" applyAlignment="1" applyProtection="1">
      <alignment vertical="center" wrapText="1"/>
    </xf>
    <xf numFmtId="4" fontId="3" fillId="6" borderId="3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30" fillId="3" borderId="3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4" fontId="0" fillId="0" borderId="3" xfId="0" applyNumberFormat="1" applyBorder="1"/>
    <xf numFmtId="4" fontId="3" fillId="2" borderId="3" xfId="0" applyNumberFormat="1" applyFont="1" applyFill="1" applyBorder="1" applyAlignment="1" applyProtection="1">
      <alignment horizontal="right" wrapText="1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4" fontId="0" fillId="7" borderId="3" xfId="0" applyNumberFormat="1" applyFill="1" applyBorder="1"/>
    <xf numFmtId="0" fontId="29" fillId="7" borderId="3" xfId="0" applyNumberFormat="1" applyFont="1" applyFill="1" applyBorder="1" applyAlignment="1" applyProtection="1">
      <alignment horizontal="left" vertical="center" wrapText="1"/>
    </xf>
    <xf numFmtId="0" fontId="29" fillId="7" borderId="3" xfId="0" applyNumberFormat="1" applyFont="1" applyFill="1" applyBorder="1" applyAlignment="1" applyProtection="1">
      <alignment horizontal="left" vertical="center" wrapText="1" indent="1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4" fontId="31" fillId="6" borderId="3" xfId="0" applyNumberFormat="1" applyFont="1" applyFill="1" applyBorder="1" applyAlignment="1" applyProtection="1">
      <alignment vertical="center" wrapText="1"/>
    </xf>
    <xf numFmtId="4" fontId="0" fillId="2" borderId="3" xfId="0" applyNumberFormat="1" applyFill="1" applyBorder="1"/>
    <xf numFmtId="4" fontId="6" fillId="4" borderId="3" xfId="0" applyNumberFormat="1" applyFont="1" applyFill="1" applyBorder="1" applyAlignment="1" applyProtection="1">
      <alignment horizontal="right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29" fillId="4" borderId="3" xfId="0" applyNumberFormat="1" applyFont="1" applyFill="1" applyBorder="1" applyAlignment="1" applyProtection="1">
      <alignment horizontal="left" vertical="center" wrapText="1" indent="1"/>
    </xf>
    <xf numFmtId="0" fontId="1" fillId="4" borderId="3" xfId="0" applyFont="1" applyFill="1" applyBorder="1"/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1" fillId="4" borderId="3" xfId="0" applyNumberFormat="1" applyFont="1" applyFill="1" applyBorder="1"/>
    <xf numFmtId="0" fontId="21" fillId="2" borderId="3" xfId="0" applyNumberFormat="1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4" fontId="23" fillId="0" borderId="0" xfId="0" applyNumberFormat="1" applyFont="1" applyAlignment="1">
      <alignment wrapText="1"/>
    </xf>
    <xf numFmtId="0" fontId="0" fillId="4" borderId="3" xfId="0" applyFill="1" applyBorder="1"/>
    <xf numFmtId="0" fontId="29" fillId="4" borderId="3" xfId="0" applyFont="1" applyFill="1" applyBorder="1" applyAlignment="1">
      <alignment horizontal="left" vertical="center"/>
    </xf>
    <xf numFmtId="4" fontId="0" fillId="9" borderId="3" xfId="0" applyNumberFormat="1" applyFill="1" applyBorder="1"/>
    <xf numFmtId="4" fontId="1" fillId="6" borderId="3" xfId="0" applyNumberFormat="1" applyFont="1" applyFill="1" applyBorder="1"/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4" fontId="0" fillId="10" borderId="3" xfId="0" applyNumberFormat="1" applyFill="1" applyBorder="1"/>
    <xf numFmtId="0" fontId="0" fillId="0" borderId="3" xfId="0" applyBorder="1"/>
    <xf numFmtId="0" fontId="34" fillId="0" borderId="0" xfId="0" applyFont="1"/>
    <xf numFmtId="4" fontId="18" fillId="0" borderId="0" xfId="0" applyNumberFormat="1" applyFont="1"/>
    <xf numFmtId="4" fontId="10" fillId="3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35" fillId="0" borderId="0" xfId="0" applyFont="1" applyAlignment="1">
      <alignment horizont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2" fillId="2" borderId="0" xfId="0" quotePrefix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wrapText="1"/>
    </xf>
    <xf numFmtId="0" fontId="17" fillId="8" borderId="1" xfId="0" applyNumberFormat="1" applyFont="1" applyFill="1" applyBorder="1" applyAlignment="1" applyProtection="1">
      <alignment horizontal="left" vertical="center" wrapText="1"/>
    </xf>
    <xf numFmtId="0" fontId="17" fillId="8" borderId="2" xfId="0" applyNumberFormat="1" applyFont="1" applyFill="1" applyBorder="1" applyAlignment="1" applyProtection="1">
      <alignment horizontal="left" vertical="center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26" fillId="7" borderId="1" xfId="0" applyNumberFormat="1" applyFont="1" applyFill="1" applyBorder="1" applyAlignment="1" applyProtection="1">
      <alignment horizontal="left" vertical="center" wrapText="1"/>
    </xf>
    <xf numFmtId="0" fontId="26" fillId="7" borderId="2" xfId="0" applyNumberFormat="1" applyFont="1" applyFill="1" applyBorder="1" applyAlignment="1" applyProtection="1">
      <alignment horizontal="left" vertical="center" wrapText="1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="80" zoomScaleNormal="80" workbookViewId="0">
      <selection activeCell="I42" sqref="I42"/>
    </sheetView>
  </sheetViews>
  <sheetFormatPr defaultRowHeight="15" x14ac:dyDescent="0.25"/>
  <cols>
    <col min="1" max="1" width="10" customWidth="1"/>
    <col min="2" max="2" width="11.42578125" customWidth="1"/>
    <col min="3" max="3" width="10.5703125" customWidth="1"/>
    <col min="4" max="4" width="10.28515625" customWidth="1"/>
    <col min="5" max="7" width="25.28515625" customWidth="1"/>
    <col min="8" max="8" width="23.42578125" customWidth="1"/>
    <col min="9" max="11" width="25.28515625" customWidth="1"/>
  </cols>
  <sheetData>
    <row r="1" spans="1:11" s="132" customFormat="1" ht="15.75" x14ac:dyDescent="0.25">
      <c r="A1" s="242" t="s">
        <v>280</v>
      </c>
      <c r="B1" s="242"/>
      <c r="C1" s="242"/>
      <c r="D1" s="242"/>
    </row>
    <row r="2" spans="1:11" s="132" customFormat="1" ht="15.75" x14ac:dyDescent="0.25">
      <c r="A2" s="242" t="s">
        <v>281</v>
      </c>
      <c r="B2" s="242"/>
      <c r="C2" s="242"/>
      <c r="D2" s="242"/>
    </row>
    <row r="3" spans="1:11" s="132" customFormat="1" ht="15.75" x14ac:dyDescent="0.25">
      <c r="A3" s="242" t="s">
        <v>282</v>
      </c>
      <c r="B3" s="242"/>
      <c r="C3" s="242"/>
      <c r="D3" s="242"/>
    </row>
    <row r="4" spans="1:11" s="132" customFormat="1" ht="15.75" x14ac:dyDescent="0.25">
      <c r="A4" s="242" t="s">
        <v>283</v>
      </c>
      <c r="B4" s="242"/>
      <c r="C4" s="242"/>
      <c r="D4" s="242"/>
    </row>
    <row r="5" spans="1:11" s="132" customFormat="1" ht="15.75" x14ac:dyDescent="0.25">
      <c r="A5" s="242" t="s">
        <v>284</v>
      </c>
      <c r="B5" s="242"/>
      <c r="C5" s="242"/>
      <c r="D5" s="242"/>
    </row>
    <row r="6" spans="1:11" ht="42" customHeight="1" x14ac:dyDescent="0.25">
      <c r="A6" s="219" t="s">
        <v>268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</row>
    <row r="7" spans="1:11" ht="18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5.75" x14ac:dyDescent="0.25">
      <c r="A8" s="219" t="s">
        <v>25</v>
      </c>
      <c r="B8" s="219"/>
      <c r="C8" s="219"/>
      <c r="D8" s="219"/>
      <c r="E8" s="219"/>
      <c r="F8" s="219"/>
      <c r="G8" s="219"/>
      <c r="H8" s="219"/>
      <c r="I8" s="219"/>
      <c r="J8" s="232"/>
      <c r="K8" s="232"/>
    </row>
    <row r="9" spans="1:11" ht="18" customHeight="1" x14ac:dyDescent="0.25">
      <c r="A9" s="219" t="s">
        <v>31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spans="1:11" ht="18" x14ac:dyDescent="0.25">
      <c r="A10" s="1"/>
      <c r="B10" s="2"/>
      <c r="C10" s="2"/>
      <c r="D10" s="2"/>
      <c r="E10" s="5"/>
      <c r="F10" s="6"/>
      <c r="G10" s="6"/>
      <c r="H10" s="6"/>
      <c r="I10" s="6"/>
      <c r="J10" s="6"/>
      <c r="K10" s="34" t="s">
        <v>38</v>
      </c>
    </row>
    <row r="11" spans="1:11" ht="25.5" x14ac:dyDescent="0.25">
      <c r="A11" s="27"/>
      <c r="B11" s="28"/>
      <c r="C11" s="28"/>
      <c r="D11" s="29"/>
      <c r="E11" s="30"/>
      <c r="F11" s="189" t="s">
        <v>269</v>
      </c>
      <c r="G11" s="18" t="s">
        <v>253</v>
      </c>
      <c r="H11" s="18" t="s">
        <v>254</v>
      </c>
      <c r="I11" s="18" t="s">
        <v>255</v>
      </c>
      <c r="J11" s="18" t="s">
        <v>171</v>
      </c>
      <c r="K11" s="18" t="s">
        <v>171</v>
      </c>
    </row>
    <row r="12" spans="1:11" s="132" customFormat="1" x14ac:dyDescent="0.25">
      <c r="A12" s="216">
        <v>1</v>
      </c>
      <c r="B12" s="217"/>
      <c r="C12" s="217"/>
      <c r="D12" s="217"/>
      <c r="E12" s="218"/>
      <c r="F12" s="175">
        <v>2</v>
      </c>
      <c r="G12" s="175">
        <v>3</v>
      </c>
      <c r="H12" s="175">
        <v>4</v>
      </c>
      <c r="I12" s="175">
        <v>5</v>
      </c>
      <c r="J12" s="175" t="s">
        <v>172</v>
      </c>
      <c r="K12" s="175" t="s">
        <v>271</v>
      </c>
    </row>
    <row r="13" spans="1:11" x14ac:dyDescent="0.25">
      <c r="A13" s="225" t="s">
        <v>0</v>
      </c>
      <c r="B13" s="224"/>
      <c r="C13" s="224"/>
      <c r="D13" s="224"/>
      <c r="E13" s="235"/>
      <c r="F13" s="75">
        <f t="shared" ref="F13:I13" si="0">F14+F15</f>
        <v>2835428.7800000003</v>
      </c>
      <c r="G13" s="75">
        <f t="shared" si="0"/>
        <v>4154918.7099999995</v>
      </c>
      <c r="H13" s="75">
        <f t="shared" si="0"/>
        <v>0</v>
      </c>
      <c r="I13" s="75">
        <f t="shared" si="0"/>
        <v>3357110.1999999997</v>
      </c>
      <c r="J13" s="75">
        <f>I13/F13*100</f>
        <v>118.39867831206818</v>
      </c>
      <c r="K13" s="75">
        <f>I13/G13*100</f>
        <v>80.79845682468239</v>
      </c>
    </row>
    <row r="14" spans="1:11" x14ac:dyDescent="0.25">
      <c r="A14" s="236" t="s">
        <v>72</v>
      </c>
      <c r="B14" s="234"/>
      <c r="C14" s="234"/>
      <c r="D14" s="234"/>
      <c r="E14" s="222"/>
      <c r="F14" s="76">
        <f>' Račun prihoda i rashoda'!D11</f>
        <v>2835428.7800000003</v>
      </c>
      <c r="G14" s="76">
        <f>' Račun prihoda i rashoda'!E11</f>
        <v>4154918.7099999995</v>
      </c>
      <c r="H14" s="76">
        <f>' Račun prihoda i rashoda'!F11</f>
        <v>0</v>
      </c>
      <c r="I14" s="76">
        <f>' Račun prihoda i rashoda'!G11</f>
        <v>3357110.1999999997</v>
      </c>
      <c r="J14" s="94">
        <f t="shared" ref="J14:J19" si="1">I14/F14*100</f>
        <v>118.39867831206818</v>
      </c>
      <c r="K14" s="94">
        <f t="shared" ref="K14:K19" si="2">I14/G14*100</f>
        <v>80.79845682468239</v>
      </c>
    </row>
    <row r="15" spans="1:11" x14ac:dyDescent="0.25">
      <c r="A15" s="237" t="s">
        <v>73</v>
      </c>
      <c r="B15" s="222"/>
      <c r="C15" s="222"/>
      <c r="D15" s="222"/>
      <c r="E15" s="222"/>
      <c r="F15" s="76">
        <v>0</v>
      </c>
      <c r="G15" s="76">
        <v>0</v>
      </c>
      <c r="H15" s="76">
        <v>0</v>
      </c>
      <c r="I15" s="76">
        <v>0</v>
      </c>
      <c r="J15" s="94" t="e">
        <f t="shared" si="1"/>
        <v>#DIV/0!</v>
      </c>
      <c r="K15" s="94" t="e">
        <f t="shared" si="2"/>
        <v>#DIV/0!</v>
      </c>
    </row>
    <row r="16" spans="1:11" x14ac:dyDescent="0.25">
      <c r="A16" s="35" t="s">
        <v>1</v>
      </c>
      <c r="B16" s="38"/>
      <c r="C16" s="38"/>
      <c r="D16" s="38"/>
      <c r="E16" s="38"/>
      <c r="F16" s="75">
        <f t="shared" ref="F16:I16" si="3">F17+F18</f>
        <v>2837844.0999999992</v>
      </c>
      <c r="G16" s="75">
        <f t="shared" si="3"/>
        <v>4042408.7499999995</v>
      </c>
      <c r="H16" s="75">
        <f t="shared" si="3"/>
        <v>0</v>
      </c>
      <c r="I16" s="75">
        <f t="shared" si="3"/>
        <v>3381892.0599999991</v>
      </c>
      <c r="J16" s="75">
        <f t="shared" si="1"/>
        <v>119.17117152418626</v>
      </c>
      <c r="K16" s="75">
        <f t="shared" si="2"/>
        <v>83.660319110480842</v>
      </c>
    </row>
    <row r="17" spans="1:11" x14ac:dyDescent="0.25">
      <c r="A17" s="233" t="s">
        <v>74</v>
      </c>
      <c r="B17" s="234"/>
      <c r="C17" s="234"/>
      <c r="D17" s="234"/>
      <c r="E17" s="234"/>
      <c r="F17" s="76">
        <f>' Račun prihoda i rashoda'!D49</f>
        <v>2786839.4699999993</v>
      </c>
      <c r="G17" s="76">
        <f>' Račun prihoda i rashoda'!E49</f>
        <v>3944840.1199999996</v>
      </c>
      <c r="H17" s="76">
        <f>' Račun prihoda i rashoda'!F49</f>
        <v>0</v>
      </c>
      <c r="I17" s="76">
        <f>' Račun prihoda i rashoda'!G49</f>
        <v>3320909.0399999991</v>
      </c>
      <c r="J17" s="94">
        <f t="shared" si="1"/>
        <v>119.16398758339675</v>
      </c>
      <c r="K17" s="94">
        <f t="shared" si="2"/>
        <v>84.18361553268727</v>
      </c>
    </row>
    <row r="18" spans="1:11" x14ac:dyDescent="0.25">
      <c r="A18" s="221" t="s">
        <v>75</v>
      </c>
      <c r="B18" s="222"/>
      <c r="C18" s="222"/>
      <c r="D18" s="222"/>
      <c r="E18" s="222"/>
      <c r="F18" s="77">
        <f>' Račun prihoda i rashoda'!D90</f>
        <v>51004.63</v>
      </c>
      <c r="G18" s="77">
        <f>' Račun prihoda i rashoda'!E90</f>
        <v>97568.63</v>
      </c>
      <c r="H18" s="77">
        <f>' Račun prihoda i rashoda'!F90</f>
        <v>0</v>
      </c>
      <c r="I18" s="77">
        <f>' Račun prihoda i rashoda'!G90</f>
        <v>60983.020000000004</v>
      </c>
      <c r="J18" s="94">
        <f t="shared" si="1"/>
        <v>119.56369451165514</v>
      </c>
      <c r="K18" s="94">
        <f t="shared" si="2"/>
        <v>62.502691695066339</v>
      </c>
    </row>
    <row r="19" spans="1:11" x14ac:dyDescent="0.25">
      <c r="A19" s="223" t="s">
        <v>2</v>
      </c>
      <c r="B19" s="224"/>
      <c r="C19" s="224"/>
      <c r="D19" s="224"/>
      <c r="E19" s="224"/>
      <c r="F19" s="75">
        <f>F13-F16</f>
        <v>-2415.319999998901</v>
      </c>
      <c r="G19" s="75">
        <f>G13-G16</f>
        <v>112509.95999999996</v>
      </c>
      <c r="H19" s="75">
        <f t="shared" ref="H19:I19" si="4">H13-H16</f>
        <v>0</v>
      </c>
      <c r="I19" s="75">
        <f t="shared" si="4"/>
        <v>-24781.859999999404</v>
      </c>
      <c r="J19" s="75">
        <f t="shared" si="1"/>
        <v>1026.0280211322176</v>
      </c>
      <c r="K19" s="75">
        <f t="shared" si="2"/>
        <v>-22.026369932048159</v>
      </c>
    </row>
    <row r="20" spans="1:11" ht="18" x14ac:dyDescent="0.25">
      <c r="A20" s="22"/>
      <c r="B20" s="20"/>
      <c r="C20" s="20"/>
      <c r="D20" s="20"/>
      <c r="E20" s="20"/>
      <c r="F20" s="20"/>
      <c r="G20" s="20"/>
      <c r="H20" s="20"/>
      <c r="I20" s="21"/>
      <c r="J20" s="21"/>
      <c r="K20" s="21"/>
    </row>
    <row r="21" spans="1:11" ht="18" customHeight="1" x14ac:dyDescent="0.25">
      <c r="A21" s="219" t="s">
        <v>32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spans="1:11" ht="18" x14ac:dyDescent="0.25">
      <c r="A22" s="22"/>
      <c r="B22" s="20"/>
      <c r="C22" s="20"/>
      <c r="D22" s="20"/>
      <c r="E22" s="20"/>
      <c r="F22" s="20"/>
      <c r="G22" s="20"/>
      <c r="H22" s="20"/>
      <c r="I22" s="21"/>
      <c r="J22" s="21"/>
      <c r="K22" s="21"/>
    </row>
    <row r="23" spans="1:11" ht="25.5" x14ac:dyDescent="0.25">
      <c r="A23" s="27"/>
      <c r="B23" s="28"/>
      <c r="C23" s="28"/>
      <c r="D23" s="29"/>
      <c r="E23" s="30"/>
      <c r="F23" s="189" t="s">
        <v>269</v>
      </c>
      <c r="G23" s="18" t="s">
        <v>253</v>
      </c>
      <c r="H23" s="18" t="s">
        <v>254</v>
      </c>
      <c r="I23" s="18" t="s">
        <v>255</v>
      </c>
      <c r="J23" s="18" t="s">
        <v>171</v>
      </c>
      <c r="K23" s="18" t="s">
        <v>171</v>
      </c>
    </row>
    <row r="24" spans="1:11" s="132" customFormat="1" x14ac:dyDescent="0.25">
      <c r="A24" s="216">
        <v>1</v>
      </c>
      <c r="B24" s="217"/>
      <c r="C24" s="217"/>
      <c r="D24" s="217"/>
      <c r="E24" s="218"/>
      <c r="F24" s="175">
        <v>2</v>
      </c>
      <c r="G24" s="175">
        <v>3</v>
      </c>
      <c r="H24" s="175">
        <v>4</v>
      </c>
      <c r="I24" s="175">
        <v>5</v>
      </c>
      <c r="J24" s="175" t="s">
        <v>172</v>
      </c>
      <c r="K24" s="175" t="s">
        <v>271</v>
      </c>
    </row>
    <row r="25" spans="1:11" ht="15.75" customHeight="1" x14ac:dyDescent="0.25">
      <c r="A25" s="221" t="s">
        <v>76</v>
      </c>
      <c r="B25" s="222"/>
      <c r="C25" s="222"/>
      <c r="D25" s="222"/>
      <c r="E25" s="222"/>
      <c r="F25" s="33"/>
      <c r="G25" s="33"/>
      <c r="H25" s="33"/>
      <c r="I25" s="33"/>
      <c r="J25" s="33" t="e">
        <f>I25/F25*100</f>
        <v>#DIV/0!</v>
      </c>
      <c r="K25" s="32" t="e">
        <f>I25/G25*100</f>
        <v>#DIV/0!</v>
      </c>
    </row>
    <row r="26" spans="1:11" x14ac:dyDescent="0.25">
      <c r="A26" s="221" t="s">
        <v>77</v>
      </c>
      <c r="B26" s="222"/>
      <c r="C26" s="222"/>
      <c r="D26" s="222"/>
      <c r="E26" s="222"/>
      <c r="F26" s="33"/>
      <c r="G26" s="33"/>
      <c r="H26" s="33"/>
      <c r="I26" s="33"/>
      <c r="J26" s="33" t="e">
        <f>I26/F26*100</f>
        <v>#DIV/0!</v>
      </c>
      <c r="K26" s="32" t="e">
        <f t="shared" ref="K26:K28" si="5">I26/G26*100</f>
        <v>#DIV/0!</v>
      </c>
    </row>
    <row r="27" spans="1:11" x14ac:dyDescent="0.25">
      <c r="A27" s="223" t="s">
        <v>4</v>
      </c>
      <c r="B27" s="224"/>
      <c r="C27" s="224"/>
      <c r="D27" s="224"/>
      <c r="E27" s="224"/>
      <c r="F27" s="31">
        <f>F25-F26</f>
        <v>0</v>
      </c>
      <c r="G27" s="31">
        <f t="shared" ref="G27:I27" si="6">G25-G26</f>
        <v>0</v>
      </c>
      <c r="H27" s="31">
        <f t="shared" ref="H27" si="7">H25-H26</f>
        <v>0</v>
      </c>
      <c r="I27" s="31">
        <f t="shared" si="6"/>
        <v>0</v>
      </c>
      <c r="J27" s="31" t="e">
        <f t="shared" ref="J27:J28" si="8">I27/F27*100</f>
        <v>#DIV/0!</v>
      </c>
      <c r="K27" s="31" t="e">
        <f t="shared" si="5"/>
        <v>#DIV/0!</v>
      </c>
    </row>
    <row r="28" spans="1:11" x14ac:dyDescent="0.25">
      <c r="A28" s="223" t="s">
        <v>5</v>
      </c>
      <c r="B28" s="224"/>
      <c r="C28" s="224"/>
      <c r="D28" s="224"/>
      <c r="E28" s="224"/>
      <c r="F28" s="31">
        <f>F19+F27</f>
        <v>-2415.319999998901</v>
      </c>
      <c r="G28" s="31">
        <f t="shared" ref="G28:I28" si="9">G19+G27</f>
        <v>112509.95999999996</v>
      </c>
      <c r="H28" s="31">
        <f t="shared" ref="H28" si="10">H19+H27</f>
        <v>0</v>
      </c>
      <c r="I28" s="75">
        <f t="shared" si="9"/>
        <v>-24781.859999999404</v>
      </c>
      <c r="J28" s="75">
        <f t="shared" si="8"/>
        <v>1026.0280211322176</v>
      </c>
      <c r="K28" s="31">
        <f t="shared" si="5"/>
        <v>-22.026369932048159</v>
      </c>
    </row>
    <row r="29" spans="1:11" ht="18" x14ac:dyDescent="0.25">
      <c r="A29" s="19"/>
      <c r="B29" s="20"/>
      <c r="C29" s="20"/>
      <c r="D29" s="20"/>
      <c r="E29" s="20"/>
      <c r="F29" s="20"/>
      <c r="G29" s="20"/>
      <c r="H29" s="20"/>
      <c r="I29" s="21"/>
      <c r="J29" s="21"/>
      <c r="K29" s="21"/>
    </row>
    <row r="30" spans="1:11" ht="15.75" x14ac:dyDescent="0.25">
      <c r="A30" s="219" t="s">
        <v>78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</row>
    <row r="31" spans="1:11" ht="15.75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1" ht="26.25" customHeight="1" x14ac:dyDescent="0.25">
      <c r="A32" s="27"/>
      <c r="B32" s="28"/>
      <c r="C32" s="28"/>
      <c r="D32" s="29"/>
      <c r="E32" s="30"/>
      <c r="F32" s="18" t="s">
        <v>269</v>
      </c>
      <c r="G32" s="18" t="s">
        <v>253</v>
      </c>
      <c r="H32" s="18" t="s">
        <v>254</v>
      </c>
      <c r="I32" s="18" t="s">
        <v>255</v>
      </c>
      <c r="J32" s="18" t="s">
        <v>171</v>
      </c>
      <c r="K32" s="18" t="s">
        <v>171</v>
      </c>
    </row>
    <row r="33" spans="1:11" s="132" customFormat="1" x14ac:dyDescent="0.25">
      <c r="A33" s="216">
        <v>1</v>
      </c>
      <c r="B33" s="217"/>
      <c r="C33" s="217"/>
      <c r="D33" s="217"/>
      <c r="E33" s="218"/>
      <c r="F33" s="175">
        <v>2</v>
      </c>
      <c r="G33" s="175">
        <v>3</v>
      </c>
      <c r="H33" s="175">
        <v>4</v>
      </c>
      <c r="I33" s="175">
        <v>5</v>
      </c>
      <c r="J33" s="175" t="s">
        <v>172</v>
      </c>
      <c r="K33" s="175" t="s">
        <v>271</v>
      </c>
    </row>
    <row r="34" spans="1:11" ht="30" customHeight="1" x14ac:dyDescent="0.25">
      <c r="A34" s="229" t="s">
        <v>79</v>
      </c>
      <c r="B34" s="230"/>
      <c r="C34" s="230"/>
      <c r="D34" s="230"/>
      <c r="E34" s="231"/>
      <c r="F34" s="192">
        <f>-110459.31</f>
        <v>-110459.31</v>
      </c>
      <c r="G34" s="192">
        <v>-112509.96</v>
      </c>
      <c r="H34" s="192"/>
      <c r="I34" s="192">
        <v>-112519.65</v>
      </c>
      <c r="J34" s="192">
        <f>I34/F34*100</f>
        <v>101.86524793609519</v>
      </c>
      <c r="K34" s="193">
        <f>I34/G34*100</f>
        <v>100.00861257083371</v>
      </c>
    </row>
    <row r="35" spans="1:11" ht="15" customHeight="1" x14ac:dyDescent="0.25">
      <c r="A35" s="223" t="s">
        <v>80</v>
      </c>
      <c r="B35" s="224"/>
      <c r="C35" s="224"/>
      <c r="D35" s="224"/>
      <c r="E35" s="224"/>
      <c r="F35" s="194">
        <v>-110459.31</v>
      </c>
      <c r="G35" s="194">
        <v>0</v>
      </c>
      <c r="H35" s="194"/>
      <c r="I35" s="194">
        <v>-112519.65</v>
      </c>
      <c r="J35" s="194">
        <f>I35/F35*100</f>
        <v>101.86524793609519</v>
      </c>
      <c r="K35" s="194" t="e">
        <f t="shared" ref="K35:K36" si="11">I35/G35*100</f>
        <v>#DIV/0!</v>
      </c>
    </row>
    <row r="36" spans="1:11" ht="39.75" customHeight="1" x14ac:dyDescent="0.25">
      <c r="A36" s="225" t="s">
        <v>81</v>
      </c>
      <c r="B36" s="226"/>
      <c r="C36" s="226"/>
      <c r="D36" s="226"/>
      <c r="E36" s="227"/>
      <c r="F36" s="194">
        <f>F19+F35</f>
        <v>-112874.6299999989</v>
      </c>
      <c r="G36" s="194">
        <v>0</v>
      </c>
      <c r="H36" s="194">
        <v>0</v>
      </c>
      <c r="I36" s="194">
        <f t="shared" ref="I36" si="12">I19+I27+I35</f>
        <v>-137301.5099999994</v>
      </c>
      <c r="J36" s="194">
        <f t="shared" ref="J36" si="13">I36/F36*100</f>
        <v>121.64071767057021</v>
      </c>
      <c r="K36" s="213" t="e">
        <f t="shared" si="11"/>
        <v>#DIV/0!</v>
      </c>
    </row>
    <row r="37" spans="1:11" ht="15" customHeight="1" x14ac:dyDescent="0.25">
      <c r="A37" s="46"/>
      <c r="B37" s="47"/>
      <c r="C37" s="47"/>
      <c r="D37" s="47"/>
      <c r="E37" s="47"/>
      <c r="F37" s="47"/>
      <c r="G37" s="47"/>
      <c r="H37" s="47"/>
      <c r="I37" s="201"/>
      <c r="J37" s="47"/>
      <c r="K37" s="47"/>
    </row>
    <row r="38" spans="1:11" ht="11.25" customHeight="1" x14ac:dyDescent="0.25">
      <c r="A38" s="228" t="s">
        <v>82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8"/>
    </row>
    <row r="39" spans="1:11" ht="29.25" customHeight="1" x14ac:dyDescent="0.25">
      <c r="A39" s="48"/>
      <c r="B39" s="49"/>
      <c r="C39" s="49"/>
      <c r="D39" s="49"/>
      <c r="E39" s="49"/>
      <c r="F39" s="49"/>
      <c r="G39" s="49"/>
      <c r="H39" s="49"/>
      <c r="I39" s="50"/>
      <c r="J39" s="50"/>
      <c r="K39" s="50"/>
    </row>
    <row r="40" spans="1:11" ht="25.5" x14ac:dyDescent="0.25">
      <c r="A40" s="51"/>
      <c r="B40" s="52"/>
      <c r="C40" s="52"/>
      <c r="D40" s="53"/>
      <c r="E40" s="54"/>
      <c r="F40" s="18" t="s">
        <v>269</v>
      </c>
      <c r="G40" s="18" t="s">
        <v>253</v>
      </c>
      <c r="H40" s="18" t="s">
        <v>254</v>
      </c>
      <c r="I40" s="18" t="s">
        <v>255</v>
      </c>
      <c r="J40" s="18" t="s">
        <v>171</v>
      </c>
      <c r="K40" s="18" t="s">
        <v>171</v>
      </c>
    </row>
    <row r="41" spans="1:11" s="132" customFormat="1" x14ac:dyDescent="0.25">
      <c r="A41" s="216">
        <v>1</v>
      </c>
      <c r="B41" s="217"/>
      <c r="C41" s="217"/>
      <c r="D41" s="217"/>
      <c r="E41" s="218"/>
      <c r="F41" s="175">
        <v>2</v>
      </c>
      <c r="G41" s="175">
        <v>3</v>
      </c>
      <c r="H41" s="175">
        <v>4</v>
      </c>
      <c r="I41" s="175">
        <v>5</v>
      </c>
      <c r="J41" s="175" t="s">
        <v>172</v>
      </c>
      <c r="K41" s="175" t="s">
        <v>271</v>
      </c>
    </row>
    <row r="42" spans="1:11" x14ac:dyDescent="0.25">
      <c r="A42" s="229" t="s">
        <v>79</v>
      </c>
      <c r="B42" s="230"/>
      <c r="C42" s="230"/>
      <c r="D42" s="230"/>
      <c r="E42" s="231"/>
      <c r="F42" s="192"/>
      <c r="G42" s="192"/>
      <c r="H42" s="192"/>
      <c r="I42" s="192"/>
      <c r="J42" s="192" t="e">
        <f>I42/F42*100</f>
        <v>#DIV/0!</v>
      </c>
      <c r="K42" s="193" t="e">
        <f>I42/G42*100</f>
        <v>#DIV/0!</v>
      </c>
    </row>
    <row r="43" spans="1:11" ht="27" customHeight="1" x14ac:dyDescent="0.25">
      <c r="A43" s="229" t="s">
        <v>3</v>
      </c>
      <c r="B43" s="230"/>
      <c r="C43" s="230"/>
      <c r="D43" s="230"/>
      <c r="E43" s="231"/>
      <c r="F43" s="192"/>
      <c r="G43" s="192">
        <f t="shared" ref="G43:H43" si="14">G35</f>
        <v>0</v>
      </c>
      <c r="H43" s="192">
        <f t="shared" si="14"/>
        <v>0</v>
      </c>
      <c r="I43" s="192"/>
      <c r="J43" s="192" t="e">
        <f t="shared" ref="J43:J45" si="15">I43/F43*100</f>
        <v>#DIV/0!</v>
      </c>
      <c r="K43" s="193" t="e">
        <f t="shared" ref="K43:K45" si="16">I43/G43*100</f>
        <v>#DIV/0!</v>
      </c>
    </row>
    <row r="44" spans="1:11" x14ac:dyDescent="0.25">
      <c r="A44" s="229" t="s">
        <v>83</v>
      </c>
      <c r="B44" s="238"/>
      <c r="C44" s="238"/>
      <c r="D44" s="238"/>
      <c r="E44" s="239"/>
      <c r="F44" s="192"/>
      <c r="G44" s="192">
        <v>0</v>
      </c>
      <c r="H44" s="192">
        <v>0</v>
      </c>
      <c r="I44" s="192"/>
      <c r="J44" s="192" t="e">
        <f t="shared" si="15"/>
        <v>#DIV/0!</v>
      </c>
      <c r="K44" s="193" t="e">
        <f t="shared" si="16"/>
        <v>#DIV/0!</v>
      </c>
    </row>
    <row r="45" spans="1:11" ht="15" customHeight="1" x14ac:dyDescent="0.25">
      <c r="A45" s="223" t="s">
        <v>80</v>
      </c>
      <c r="B45" s="224"/>
      <c r="C45" s="224"/>
      <c r="D45" s="224"/>
      <c r="E45" s="224"/>
      <c r="F45" s="197"/>
      <c r="G45" s="197">
        <v>0</v>
      </c>
      <c r="H45" s="197">
        <v>0</v>
      </c>
      <c r="I45" s="197">
        <v>0</v>
      </c>
      <c r="J45" s="197" t="e">
        <f t="shared" si="15"/>
        <v>#DIV/0!</v>
      </c>
      <c r="K45" s="214" t="e">
        <f t="shared" si="16"/>
        <v>#DIV/0!</v>
      </c>
    </row>
    <row r="47" spans="1:11" x14ac:dyDescent="0.25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41"/>
    </row>
  </sheetData>
  <mergeCells count="33">
    <mergeCell ref="A1:D1"/>
    <mergeCell ref="A2:D2"/>
    <mergeCell ref="A3:D3"/>
    <mergeCell ref="A4:D4"/>
    <mergeCell ref="A5:D5"/>
    <mergeCell ref="A42:E42"/>
    <mergeCell ref="A43:E43"/>
    <mergeCell ref="A44:E44"/>
    <mergeCell ref="A45:E45"/>
    <mergeCell ref="A47:K47"/>
    <mergeCell ref="A6:K6"/>
    <mergeCell ref="A8:K8"/>
    <mergeCell ref="A9:K9"/>
    <mergeCell ref="A12:E12"/>
    <mergeCell ref="A28:E28"/>
    <mergeCell ref="A18:E18"/>
    <mergeCell ref="A19:E19"/>
    <mergeCell ref="A24:E24"/>
    <mergeCell ref="A17:E17"/>
    <mergeCell ref="A13:E13"/>
    <mergeCell ref="A14:E14"/>
    <mergeCell ref="A15:E15"/>
    <mergeCell ref="A41:E41"/>
    <mergeCell ref="A21:K21"/>
    <mergeCell ref="A25:E25"/>
    <mergeCell ref="A26:E26"/>
    <mergeCell ref="A27:E27"/>
    <mergeCell ref="A30:K30"/>
    <mergeCell ref="A35:E35"/>
    <mergeCell ref="A36:E36"/>
    <mergeCell ref="A38:K38"/>
    <mergeCell ref="A34:E34"/>
    <mergeCell ref="A33:E3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topLeftCell="A28" zoomScale="80" zoomScaleNormal="80" workbookViewId="0">
      <selection activeCell="G23" sqref="G23"/>
    </sheetView>
  </sheetViews>
  <sheetFormatPr defaultRowHeight="15" x14ac:dyDescent="0.25"/>
  <cols>
    <col min="1" max="1" width="8.7109375" customWidth="1"/>
    <col min="2" max="2" width="9.5703125" customWidth="1"/>
    <col min="3" max="3" width="48.7109375" customWidth="1"/>
    <col min="4" max="4" width="24.7109375" customWidth="1"/>
    <col min="5" max="5" width="25.28515625" customWidth="1"/>
    <col min="6" max="6" width="22.85546875" customWidth="1"/>
    <col min="7" max="7" width="25.28515625" customWidth="1"/>
    <col min="8" max="9" width="10.85546875" bestFit="1" customWidth="1"/>
    <col min="10" max="10" width="21.5703125" customWidth="1"/>
    <col min="11" max="11" width="10.7109375" bestFit="1" customWidth="1"/>
    <col min="12" max="12" width="12.42578125" bestFit="1" customWidth="1"/>
  </cols>
  <sheetData>
    <row r="1" spans="1:12" ht="42" customHeight="1" x14ac:dyDescent="0.25">
      <c r="A1" s="219" t="s">
        <v>268</v>
      </c>
      <c r="B1" s="219"/>
      <c r="C1" s="219"/>
      <c r="D1" s="219"/>
      <c r="E1" s="219"/>
      <c r="F1" s="219"/>
      <c r="G1" s="219"/>
      <c r="H1" s="219"/>
      <c r="I1" s="219"/>
    </row>
    <row r="2" spans="1:12" ht="18" customHeight="1" x14ac:dyDescent="0.25">
      <c r="A2" s="3"/>
      <c r="B2" s="3"/>
      <c r="C2" s="3"/>
      <c r="D2" s="22"/>
      <c r="E2" s="3"/>
      <c r="F2" s="3"/>
      <c r="G2" s="3"/>
      <c r="H2" s="3"/>
    </row>
    <row r="3" spans="1:12" ht="15.75" customHeight="1" x14ac:dyDescent="0.25">
      <c r="A3" s="219" t="s">
        <v>25</v>
      </c>
      <c r="B3" s="219"/>
      <c r="C3" s="219"/>
      <c r="D3" s="219"/>
      <c r="E3" s="219"/>
      <c r="F3" s="219"/>
      <c r="G3" s="219"/>
      <c r="H3" s="219"/>
      <c r="I3" s="219"/>
    </row>
    <row r="4" spans="1:12" ht="18" x14ac:dyDescent="0.25">
      <c r="A4" s="3"/>
      <c r="B4" s="3"/>
      <c r="C4" s="3"/>
      <c r="D4" s="22"/>
      <c r="E4" s="3"/>
      <c r="F4" s="3"/>
      <c r="G4" s="4"/>
      <c r="H4" s="4"/>
    </row>
    <row r="5" spans="1:12" ht="18" customHeight="1" x14ac:dyDescent="0.25">
      <c r="A5" s="219" t="s">
        <v>7</v>
      </c>
      <c r="B5" s="219"/>
      <c r="C5" s="219"/>
      <c r="D5" s="219"/>
      <c r="E5" s="219"/>
      <c r="F5" s="219"/>
      <c r="G5" s="219"/>
      <c r="H5" s="219"/>
      <c r="I5" s="219"/>
    </row>
    <row r="6" spans="1:12" ht="18" x14ac:dyDescent="0.25">
      <c r="A6" s="3"/>
      <c r="B6" s="3"/>
      <c r="C6" s="3"/>
      <c r="D6" s="22"/>
      <c r="E6" s="3"/>
      <c r="F6" s="3"/>
      <c r="G6" s="4"/>
      <c r="H6" s="4"/>
    </row>
    <row r="7" spans="1:12" ht="15.75" customHeight="1" x14ac:dyDescent="0.25">
      <c r="A7" s="219" t="s">
        <v>231</v>
      </c>
      <c r="B7" s="219"/>
      <c r="C7" s="219"/>
      <c r="D7" s="219"/>
      <c r="E7" s="219"/>
      <c r="F7" s="219"/>
      <c r="G7" s="219"/>
      <c r="H7" s="219"/>
      <c r="I7" s="219"/>
    </row>
    <row r="8" spans="1:12" ht="18" x14ac:dyDescent="0.25">
      <c r="A8" s="3"/>
      <c r="B8" s="3"/>
      <c r="C8" s="3"/>
      <c r="D8" s="22"/>
      <c r="E8" s="3"/>
      <c r="F8" s="3"/>
      <c r="G8" s="4"/>
      <c r="H8" s="4"/>
    </row>
    <row r="9" spans="1:12" ht="25.5" x14ac:dyDescent="0.25">
      <c r="A9" s="18" t="s">
        <v>8</v>
      </c>
      <c r="B9" s="17" t="s">
        <v>188</v>
      </c>
      <c r="C9" s="17" t="s">
        <v>6</v>
      </c>
      <c r="D9" s="17" t="s">
        <v>269</v>
      </c>
      <c r="E9" s="18" t="s">
        <v>253</v>
      </c>
      <c r="F9" s="18" t="s">
        <v>254</v>
      </c>
      <c r="G9" s="18" t="s">
        <v>255</v>
      </c>
      <c r="H9" s="18" t="s">
        <v>171</v>
      </c>
      <c r="I9" s="18" t="s">
        <v>171</v>
      </c>
    </row>
    <row r="10" spans="1:12" s="132" customFormat="1" x14ac:dyDescent="0.25">
      <c r="A10" s="18"/>
      <c r="B10" s="118"/>
      <c r="C10" s="118">
        <v>1</v>
      </c>
      <c r="D10" s="118">
        <v>2</v>
      </c>
      <c r="E10" s="18">
        <v>3</v>
      </c>
      <c r="F10" s="18">
        <v>4</v>
      </c>
      <c r="G10" s="18">
        <v>5</v>
      </c>
      <c r="H10" s="18" t="s">
        <v>172</v>
      </c>
      <c r="I10" s="18" t="s">
        <v>271</v>
      </c>
    </row>
    <row r="11" spans="1:12" ht="15.75" customHeight="1" x14ac:dyDescent="0.35">
      <c r="A11" s="65">
        <v>6</v>
      </c>
      <c r="B11" s="65"/>
      <c r="C11" s="65" t="s">
        <v>11</v>
      </c>
      <c r="D11" s="195">
        <f>D12+D19+D21+D23+D28</f>
        <v>2835428.7800000003</v>
      </c>
      <c r="E11" s="195">
        <f t="shared" ref="E11:G11" si="0">E12+E19+E21+E23+E28</f>
        <v>4154918.7099999995</v>
      </c>
      <c r="F11" s="195">
        <f t="shared" si="0"/>
        <v>0</v>
      </c>
      <c r="G11" s="195">
        <f t="shared" si="0"/>
        <v>3357110.1999999997</v>
      </c>
      <c r="H11" s="162">
        <f t="shared" ref="H11:H12" si="1">G11/D11*100</f>
        <v>118.39867831206818</v>
      </c>
      <c r="I11" s="162">
        <f>G11/E11*100</f>
        <v>80.79845682468239</v>
      </c>
      <c r="J11" s="211"/>
    </row>
    <row r="12" spans="1:12" s="132" customFormat="1" ht="27.75" customHeight="1" x14ac:dyDescent="0.25">
      <c r="A12" s="105"/>
      <c r="B12" s="105">
        <v>63</v>
      </c>
      <c r="C12" s="168" t="s">
        <v>33</v>
      </c>
      <c r="D12" s="165">
        <v>2517898.2600000002</v>
      </c>
      <c r="E12" s="165">
        <v>3698976.28</v>
      </c>
      <c r="F12" s="165"/>
      <c r="G12" s="165">
        <f>SUM(G13:G18)</f>
        <v>2988590.32</v>
      </c>
      <c r="H12" s="165">
        <f t="shared" si="1"/>
        <v>118.69384746308216</v>
      </c>
      <c r="I12" s="165">
        <f t="shared" ref="I12:I30" si="2">G12/E12*100</f>
        <v>80.795065817507762</v>
      </c>
    </row>
    <row r="13" spans="1:12" s="132" customFormat="1" ht="25.5" x14ac:dyDescent="0.25">
      <c r="A13" s="133"/>
      <c r="B13" s="160">
        <v>6361</v>
      </c>
      <c r="C13" s="160" t="s">
        <v>189</v>
      </c>
      <c r="D13" s="161">
        <v>2408314.5</v>
      </c>
      <c r="E13" s="161"/>
      <c r="F13" s="161"/>
      <c r="G13" s="161">
        <v>2881382.49</v>
      </c>
      <c r="H13" s="82">
        <f t="shared" ref="H13:H30" si="3">G13/D13*100</f>
        <v>119.64311513301109</v>
      </c>
      <c r="I13" s="82" t="e">
        <f t="shared" si="2"/>
        <v>#DIV/0!</v>
      </c>
    </row>
    <row r="14" spans="1:12" s="132" customFormat="1" ht="25.5" x14ac:dyDescent="0.25">
      <c r="A14" s="133"/>
      <c r="B14" s="160">
        <v>6362</v>
      </c>
      <c r="C14" s="160" t="s">
        <v>190</v>
      </c>
      <c r="D14" s="161">
        <v>65883.179999999993</v>
      </c>
      <c r="E14" s="161"/>
      <c r="F14" s="161"/>
      <c r="G14" s="161">
        <v>42111.05</v>
      </c>
      <c r="H14" s="82">
        <f t="shared" si="3"/>
        <v>63.917755639603321</v>
      </c>
      <c r="I14" s="82" t="e">
        <f t="shared" si="2"/>
        <v>#DIV/0!</v>
      </c>
      <c r="L14" s="167"/>
    </row>
    <row r="15" spans="1:12" s="132" customFormat="1" ht="25.5" x14ac:dyDescent="0.25">
      <c r="A15" s="133"/>
      <c r="B15" s="160">
        <v>6391</v>
      </c>
      <c r="C15" s="160" t="s">
        <v>198</v>
      </c>
      <c r="D15" s="161">
        <v>6152.28</v>
      </c>
      <c r="E15" s="161"/>
      <c r="F15" s="161"/>
      <c r="G15" s="161">
        <v>8000.27</v>
      </c>
      <c r="H15" s="82">
        <f t="shared" si="3"/>
        <v>130.03748203917897</v>
      </c>
      <c r="I15" s="82" t="e">
        <f t="shared" si="2"/>
        <v>#DIV/0!</v>
      </c>
      <c r="K15" s="167"/>
    </row>
    <row r="16" spans="1:12" s="132" customFormat="1" ht="25.5" x14ac:dyDescent="0.25">
      <c r="A16" s="133"/>
      <c r="B16" s="160">
        <v>6392</v>
      </c>
      <c r="C16" s="160" t="s">
        <v>199</v>
      </c>
      <c r="D16" s="161">
        <v>2095.69</v>
      </c>
      <c r="E16" s="161"/>
      <c r="F16" s="161"/>
      <c r="G16" s="161">
        <v>1764.37</v>
      </c>
      <c r="H16" s="82">
        <f t="shared" si="3"/>
        <v>84.190409841150156</v>
      </c>
      <c r="I16" s="82" t="e">
        <f t="shared" si="2"/>
        <v>#DIV/0!</v>
      </c>
    </row>
    <row r="17" spans="1:11" s="132" customFormat="1" ht="25.5" x14ac:dyDescent="0.25">
      <c r="A17" s="133"/>
      <c r="B17" s="160">
        <v>6393</v>
      </c>
      <c r="C17" s="160" t="s">
        <v>248</v>
      </c>
      <c r="D17" s="161">
        <v>23577.05</v>
      </c>
      <c r="E17" s="161"/>
      <c r="F17" s="161"/>
      <c r="G17" s="161">
        <v>45334.01</v>
      </c>
      <c r="H17" s="82">
        <f t="shared" si="3"/>
        <v>192.28024710470567</v>
      </c>
      <c r="I17" s="82" t="e">
        <f t="shared" si="2"/>
        <v>#DIV/0!</v>
      </c>
    </row>
    <row r="18" spans="1:11" s="132" customFormat="1" ht="25.5" x14ac:dyDescent="0.25">
      <c r="A18" s="133"/>
      <c r="B18" s="160">
        <v>6394</v>
      </c>
      <c r="C18" s="160" t="s">
        <v>191</v>
      </c>
      <c r="D18" s="161">
        <v>11875.56</v>
      </c>
      <c r="E18" s="161"/>
      <c r="F18" s="161"/>
      <c r="G18" s="161">
        <v>9998.1299999999992</v>
      </c>
      <c r="H18" s="82">
        <f t="shared" si="3"/>
        <v>84.19080868607459</v>
      </c>
      <c r="I18" s="82" t="e">
        <f t="shared" si="2"/>
        <v>#DIV/0!</v>
      </c>
    </row>
    <row r="19" spans="1:11" s="132" customFormat="1" x14ac:dyDescent="0.25">
      <c r="A19" s="163"/>
      <c r="B19" s="166">
        <v>64</v>
      </c>
      <c r="C19" s="164" t="s">
        <v>45</v>
      </c>
      <c r="D19" s="165">
        <v>0</v>
      </c>
      <c r="E19" s="165">
        <v>0.15</v>
      </c>
      <c r="F19" s="165"/>
      <c r="G19" s="165">
        <f>G20</f>
        <v>0.1</v>
      </c>
      <c r="H19" s="165" t="e">
        <f t="shared" si="3"/>
        <v>#DIV/0!</v>
      </c>
      <c r="I19" s="165">
        <f t="shared" si="2"/>
        <v>66.666666666666671</v>
      </c>
    </row>
    <row r="20" spans="1:11" s="40" customFormat="1" x14ac:dyDescent="0.25">
      <c r="A20" s="11"/>
      <c r="B20" s="100">
        <v>6413</v>
      </c>
      <c r="C20" s="100" t="s">
        <v>249</v>
      </c>
      <c r="D20" s="101">
        <v>0</v>
      </c>
      <c r="E20" s="85"/>
      <c r="F20" s="85"/>
      <c r="G20" s="85">
        <v>0.1</v>
      </c>
      <c r="H20" s="82" t="e">
        <f t="shared" si="3"/>
        <v>#DIV/0!</v>
      </c>
      <c r="I20" s="82" t="e">
        <f t="shared" si="2"/>
        <v>#DIV/0!</v>
      </c>
    </row>
    <row r="21" spans="1:11" ht="25.5" x14ac:dyDescent="0.25">
      <c r="A21" s="163"/>
      <c r="B21" s="105">
        <v>65</v>
      </c>
      <c r="C21" s="168" t="s">
        <v>138</v>
      </c>
      <c r="D21" s="165">
        <v>312.63</v>
      </c>
      <c r="E21" s="165">
        <v>0</v>
      </c>
      <c r="F21" s="165"/>
      <c r="G21" s="165">
        <v>0</v>
      </c>
      <c r="H21" s="165" t="e">
        <f>#REF!</f>
        <v>#REF!</v>
      </c>
      <c r="I21" s="165" t="e">
        <f t="shared" si="2"/>
        <v>#DIV/0!</v>
      </c>
    </row>
    <row r="22" spans="1:11" s="132" customFormat="1" x14ac:dyDescent="0.25">
      <c r="A22" s="134"/>
      <c r="B22" s="97">
        <v>6526</v>
      </c>
      <c r="C22" s="102" t="s">
        <v>196</v>
      </c>
      <c r="D22" s="103">
        <v>312.63</v>
      </c>
      <c r="E22" s="82"/>
      <c r="F22" s="82"/>
      <c r="G22" s="82">
        <v>0</v>
      </c>
      <c r="H22" s="82">
        <v>312.63</v>
      </c>
      <c r="I22" s="82" t="e">
        <f t="shared" si="2"/>
        <v>#DIV/0!</v>
      </c>
    </row>
    <row r="23" spans="1:11" s="132" customFormat="1" ht="25.5" x14ac:dyDescent="0.25">
      <c r="A23" s="163"/>
      <c r="B23" s="166">
        <v>66</v>
      </c>
      <c r="C23" s="164" t="s">
        <v>197</v>
      </c>
      <c r="D23" s="165">
        <f>SUM(D24:D27)</f>
        <v>10736.150000000001</v>
      </c>
      <c r="E23" s="165">
        <v>10713.13</v>
      </c>
      <c r="F23" s="165"/>
      <c r="G23" s="165">
        <f>SUM(G24:G27)</f>
        <v>10524.419999999998</v>
      </c>
      <c r="H23" s="165">
        <f t="shared" si="3"/>
        <v>98.027877777415526</v>
      </c>
      <c r="I23" s="165">
        <f t="shared" si="2"/>
        <v>98.238516661330522</v>
      </c>
    </row>
    <row r="24" spans="1:11" s="40" customFormat="1" x14ac:dyDescent="0.25">
      <c r="A24" s="11"/>
      <c r="B24" s="100">
        <v>6614</v>
      </c>
      <c r="C24" s="100" t="s">
        <v>192</v>
      </c>
      <c r="D24" s="101">
        <v>79</v>
      </c>
      <c r="E24" s="85"/>
      <c r="F24" s="85"/>
      <c r="G24" s="85">
        <v>883.79</v>
      </c>
      <c r="H24" s="82">
        <f t="shared" si="3"/>
        <v>1118.7215189873416</v>
      </c>
      <c r="I24" s="82" t="e">
        <f t="shared" si="2"/>
        <v>#DIV/0!</v>
      </c>
    </row>
    <row r="25" spans="1:11" s="40" customFormat="1" x14ac:dyDescent="0.25">
      <c r="A25" s="11"/>
      <c r="B25" s="100">
        <v>6615</v>
      </c>
      <c r="C25" s="100" t="s">
        <v>193</v>
      </c>
      <c r="D25" s="101">
        <v>6193.08</v>
      </c>
      <c r="E25" s="85"/>
      <c r="F25" s="85"/>
      <c r="G25" s="85">
        <v>6193.08</v>
      </c>
      <c r="H25" s="82">
        <f t="shared" si="3"/>
        <v>100</v>
      </c>
      <c r="I25" s="82" t="e">
        <f t="shared" si="2"/>
        <v>#DIV/0!</v>
      </c>
    </row>
    <row r="26" spans="1:11" s="40" customFormat="1" x14ac:dyDescent="0.25">
      <c r="A26" s="11"/>
      <c r="B26" s="100">
        <v>6631</v>
      </c>
      <c r="C26" s="100" t="s">
        <v>194</v>
      </c>
      <c r="D26" s="101">
        <v>712.94</v>
      </c>
      <c r="E26" s="85"/>
      <c r="F26" s="85"/>
      <c r="G26" s="85">
        <v>1495</v>
      </c>
      <c r="H26" s="82">
        <f t="shared" si="3"/>
        <v>209.69506550340839</v>
      </c>
      <c r="I26" s="82" t="e">
        <f t="shared" si="2"/>
        <v>#DIV/0!</v>
      </c>
    </row>
    <row r="27" spans="1:11" s="40" customFormat="1" x14ac:dyDescent="0.25">
      <c r="A27" s="11"/>
      <c r="B27" s="100">
        <v>6632</v>
      </c>
      <c r="C27" s="100" t="s">
        <v>195</v>
      </c>
      <c r="D27" s="101">
        <v>3751.13</v>
      </c>
      <c r="E27" s="85"/>
      <c r="F27" s="85"/>
      <c r="G27" s="85">
        <v>1952.55</v>
      </c>
      <c r="H27" s="82">
        <f t="shared" si="3"/>
        <v>52.052314902442731</v>
      </c>
      <c r="I27" s="82" t="e">
        <f t="shared" si="2"/>
        <v>#DIV/0!</v>
      </c>
    </row>
    <row r="28" spans="1:11" ht="25.5" x14ac:dyDescent="0.25">
      <c r="A28" s="163"/>
      <c r="B28" s="166">
        <v>67</v>
      </c>
      <c r="C28" s="168" t="s">
        <v>35</v>
      </c>
      <c r="D28" s="165">
        <v>306481.74000000005</v>
      </c>
      <c r="E28" s="165">
        <v>445229.15</v>
      </c>
      <c r="F28" s="165"/>
      <c r="G28" s="165">
        <f>G29+G30</f>
        <v>357995.36</v>
      </c>
      <c r="H28" s="165">
        <f t="shared" si="3"/>
        <v>116.80805518788817</v>
      </c>
      <c r="I28" s="165">
        <f t="shared" si="2"/>
        <v>80.406990422796881</v>
      </c>
    </row>
    <row r="29" spans="1:11" s="132" customFormat="1" ht="25.5" x14ac:dyDescent="0.25">
      <c r="A29" s="14"/>
      <c r="B29" s="104">
        <v>6711</v>
      </c>
      <c r="C29" s="102" t="s">
        <v>200</v>
      </c>
      <c r="D29" s="99">
        <v>304187.78999999998</v>
      </c>
      <c r="E29" s="82"/>
      <c r="F29" s="82"/>
      <c r="G29" s="82">
        <v>357526.88</v>
      </c>
      <c r="H29" s="82">
        <f t="shared" si="3"/>
        <v>117.53492143783943</v>
      </c>
      <c r="I29" s="82" t="e">
        <f t="shared" si="2"/>
        <v>#DIV/0!</v>
      </c>
      <c r="K29" s="167"/>
    </row>
    <row r="30" spans="1:11" s="132" customFormat="1" ht="25.5" x14ac:dyDescent="0.25">
      <c r="A30" s="14"/>
      <c r="B30" s="104">
        <v>6712</v>
      </c>
      <c r="C30" s="102" t="s">
        <v>201</v>
      </c>
      <c r="D30" s="99">
        <v>2293.9499999999998</v>
      </c>
      <c r="E30" s="82"/>
      <c r="F30" s="82"/>
      <c r="G30" s="82">
        <v>468.48</v>
      </c>
      <c r="H30" s="82">
        <f t="shared" si="3"/>
        <v>20.422415484208464</v>
      </c>
      <c r="I30" s="82" t="e">
        <f t="shared" si="2"/>
        <v>#DIV/0!</v>
      </c>
    </row>
    <row r="31" spans="1:11" x14ac:dyDescent="0.25">
      <c r="A31" s="89"/>
      <c r="B31" s="89"/>
      <c r="C31" s="90"/>
      <c r="D31" s="91"/>
      <c r="E31" s="92"/>
      <c r="F31" s="92"/>
      <c r="G31" s="92"/>
      <c r="H31" s="92"/>
      <c r="I31" s="93"/>
    </row>
    <row r="32" spans="1:11" s="132" customFormat="1" ht="75.75" customHeight="1" x14ac:dyDescent="0.25">
      <c r="A32" s="89"/>
      <c r="B32" s="89"/>
      <c r="C32" s="244" t="s">
        <v>232</v>
      </c>
      <c r="D32" s="244"/>
      <c r="E32" s="244"/>
      <c r="F32" s="244"/>
      <c r="G32" s="244"/>
      <c r="H32" s="92"/>
      <c r="I32" s="93"/>
    </row>
    <row r="33" spans="1:11" s="132" customFormat="1" x14ac:dyDescent="0.25">
      <c r="A33" s="89"/>
      <c r="B33" s="89"/>
      <c r="C33" s="90"/>
      <c r="D33" s="91"/>
      <c r="E33" s="92"/>
      <c r="F33" s="92"/>
      <c r="G33" s="92"/>
      <c r="H33" s="92"/>
      <c r="I33" s="93"/>
    </row>
    <row r="34" spans="1:11" s="132" customFormat="1" ht="25.5" x14ac:dyDescent="0.25">
      <c r="A34" s="18" t="s">
        <v>8</v>
      </c>
      <c r="B34" s="189" t="s">
        <v>188</v>
      </c>
      <c r="C34" s="189" t="s">
        <v>6</v>
      </c>
      <c r="D34" s="189" t="s">
        <v>269</v>
      </c>
      <c r="E34" s="18" t="s">
        <v>253</v>
      </c>
      <c r="F34" s="18" t="s">
        <v>254</v>
      </c>
      <c r="G34" s="18" t="s">
        <v>255</v>
      </c>
      <c r="H34" s="18" t="s">
        <v>171</v>
      </c>
      <c r="I34" s="18" t="s">
        <v>171</v>
      </c>
    </row>
    <row r="35" spans="1:11" s="132" customFormat="1" x14ac:dyDescent="0.25">
      <c r="A35" s="18"/>
      <c r="B35" s="189"/>
      <c r="C35" s="189">
        <v>1</v>
      </c>
      <c r="D35" s="189">
        <v>2</v>
      </c>
      <c r="E35" s="18">
        <v>3</v>
      </c>
      <c r="F35" s="18">
        <v>4</v>
      </c>
      <c r="G35" s="18">
        <v>5</v>
      </c>
      <c r="H35" s="18" t="s">
        <v>172</v>
      </c>
      <c r="I35" s="18" t="s">
        <v>271</v>
      </c>
    </row>
    <row r="36" spans="1:11" s="132" customFormat="1" ht="25.5" x14ac:dyDescent="0.25">
      <c r="A36" s="65">
        <v>9</v>
      </c>
      <c r="B36" s="65"/>
      <c r="C36" s="65" t="s">
        <v>233</v>
      </c>
      <c r="D36" s="195">
        <v>6488.51</v>
      </c>
      <c r="E36" s="195">
        <f>E37</f>
        <v>25460.65</v>
      </c>
      <c r="F36" s="195"/>
      <c r="G36" s="195">
        <f>G37</f>
        <v>23304.420000000002</v>
      </c>
      <c r="H36" s="196">
        <f t="shared" ref="H36:H38" si="4">G36/D36*100</f>
        <v>359.16443066281784</v>
      </c>
      <c r="I36" s="196">
        <f>G36/E36*100</f>
        <v>91.531127445685797</v>
      </c>
    </row>
    <row r="37" spans="1:11" x14ac:dyDescent="0.25">
      <c r="A37" s="65"/>
      <c r="B37" s="65">
        <v>9221</v>
      </c>
      <c r="C37" s="65" t="s">
        <v>234</v>
      </c>
      <c r="D37" s="195">
        <v>6488.51</v>
      </c>
      <c r="E37" s="195">
        <f>SUM(E38:E41)</f>
        <v>25460.65</v>
      </c>
      <c r="F37" s="195"/>
      <c r="G37" s="195">
        <f>SUM(G38:G41)</f>
        <v>23304.420000000002</v>
      </c>
      <c r="H37" s="196">
        <f t="shared" si="4"/>
        <v>359.16443066281784</v>
      </c>
      <c r="I37" s="196">
        <f t="shared" ref="I37:I41" si="5">G37/E37*100</f>
        <v>91.531127445685797</v>
      </c>
    </row>
    <row r="38" spans="1:11" s="132" customFormat="1" x14ac:dyDescent="0.25">
      <c r="A38" s="133"/>
      <c r="B38" s="88">
        <v>91</v>
      </c>
      <c r="C38" s="88" t="s">
        <v>237</v>
      </c>
      <c r="D38" s="80">
        <v>3638.49</v>
      </c>
      <c r="E38" s="80">
        <v>2200</v>
      </c>
      <c r="F38" s="80"/>
      <c r="G38" s="80">
        <v>2200</v>
      </c>
      <c r="H38" s="80">
        <f t="shared" si="4"/>
        <v>60.464643299830421</v>
      </c>
      <c r="I38" s="196">
        <f t="shared" si="5"/>
        <v>100</v>
      </c>
    </row>
    <row r="39" spans="1:11" ht="15.75" customHeight="1" x14ac:dyDescent="0.25">
      <c r="A39" s="133"/>
      <c r="B39" s="88">
        <v>93</v>
      </c>
      <c r="C39" s="88" t="s">
        <v>235</v>
      </c>
      <c r="D39" s="80">
        <v>809.43</v>
      </c>
      <c r="E39" s="80">
        <v>6387.36</v>
      </c>
      <c r="F39" s="80"/>
      <c r="G39" s="80">
        <v>6382.38</v>
      </c>
      <c r="H39" s="80">
        <f>G39/D39*100</f>
        <v>788.50302064415712</v>
      </c>
      <c r="I39" s="196">
        <f t="shared" si="5"/>
        <v>99.922033516194489</v>
      </c>
    </row>
    <row r="40" spans="1:11" x14ac:dyDescent="0.25">
      <c r="A40" s="133"/>
      <c r="B40" s="158">
        <v>94</v>
      </c>
      <c r="C40" s="158" t="s">
        <v>236</v>
      </c>
      <c r="D40" s="159">
        <v>49.75</v>
      </c>
      <c r="E40" s="159">
        <v>0.02</v>
      </c>
      <c r="F40" s="159"/>
      <c r="G40" s="159">
        <v>0.02</v>
      </c>
      <c r="H40" s="80">
        <f t="shared" ref="H40:H41" si="6">G40/D40*100</f>
        <v>4.0201005025125629E-2</v>
      </c>
      <c r="I40" s="196">
        <f t="shared" si="5"/>
        <v>100</v>
      </c>
    </row>
    <row r="41" spans="1:11" x14ac:dyDescent="0.25">
      <c r="A41" s="133"/>
      <c r="B41" s="158">
        <v>95</v>
      </c>
      <c r="C41" s="158" t="s">
        <v>238</v>
      </c>
      <c r="D41" s="159">
        <v>1990.84</v>
      </c>
      <c r="E41" s="159">
        <v>16873.27</v>
      </c>
      <c r="F41" s="159"/>
      <c r="G41" s="159">
        <v>14722.02</v>
      </c>
      <c r="H41" s="80">
        <f t="shared" si="6"/>
        <v>739.48785437302854</v>
      </c>
      <c r="I41" s="196">
        <f t="shared" si="5"/>
        <v>87.250544796592479</v>
      </c>
    </row>
    <row r="42" spans="1:11" ht="15.75" customHeight="1" x14ac:dyDescent="0.25">
      <c r="A42" s="89"/>
      <c r="B42" s="89"/>
      <c r="C42" s="90"/>
      <c r="D42" s="91"/>
      <c r="E42" s="92"/>
      <c r="F42" s="92"/>
      <c r="G42" s="92"/>
      <c r="H42" s="92"/>
      <c r="I42" s="93"/>
      <c r="J42" s="167"/>
    </row>
    <row r="43" spans="1:11" s="132" customFormat="1" x14ac:dyDescent="0.25">
      <c r="A43" s="89"/>
      <c r="B43" s="89"/>
      <c r="C43" s="90"/>
      <c r="D43" s="91"/>
      <c r="E43" s="92"/>
      <c r="F43" s="92"/>
      <c r="G43" s="92"/>
      <c r="H43" s="92"/>
      <c r="I43" s="93"/>
    </row>
    <row r="44" spans="1:11" s="132" customFormat="1" x14ac:dyDescent="0.25">
      <c r="A44"/>
      <c r="B44"/>
      <c r="C44"/>
      <c r="D44"/>
      <c r="E44"/>
      <c r="F44"/>
      <c r="G44"/>
      <c r="H44"/>
      <c r="I44"/>
      <c r="K44" s="167"/>
    </row>
    <row r="45" spans="1:11" s="132" customFormat="1" ht="15.75" x14ac:dyDescent="0.25">
      <c r="A45" s="219" t="s">
        <v>13</v>
      </c>
      <c r="B45" s="219"/>
      <c r="C45" s="219"/>
      <c r="D45" s="219"/>
      <c r="E45" s="219"/>
      <c r="F45" s="219"/>
      <c r="G45" s="219"/>
      <c r="H45" s="219"/>
      <c r="I45" s="219"/>
    </row>
    <row r="46" spans="1:11" ht="18" x14ac:dyDescent="0.25">
      <c r="A46" s="3"/>
      <c r="B46" s="3"/>
      <c r="C46" s="3"/>
      <c r="D46" s="22"/>
      <c r="E46" s="3"/>
      <c r="F46" s="3"/>
      <c r="G46" s="4"/>
      <c r="H46" s="4"/>
    </row>
    <row r="47" spans="1:11" s="132" customFormat="1" ht="25.5" x14ac:dyDescent="0.25">
      <c r="A47" s="18" t="s">
        <v>8</v>
      </c>
      <c r="B47" s="17" t="s">
        <v>188</v>
      </c>
      <c r="C47" s="17" t="s">
        <v>14</v>
      </c>
      <c r="D47" s="125" t="s">
        <v>269</v>
      </c>
      <c r="E47" s="18" t="s">
        <v>253</v>
      </c>
      <c r="F47" s="18" t="s">
        <v>254</v>
      </c>
      <c r="G47" s="18" t="s">
        <v>255</v>
      </c>
      <c r="H47" s="18" t="s">
        <v>171</v>
      </c>
      <c r="I47" s="18" t="s">
        <v>171</v>
      </c>
    </row>
    <row r="48" spans="1:11" s="132" customFormat="1" x14ac:dyDescent="0.25">
      <c r="A48" s="18"/>
      <c r="B48" s="125"/>
      <c r="C48" s="125">
        <v>1</v>
      </c>
      <c r="D48" s="125">
        <v>2</v>
      </c>
      <c r="E48" s="18">
        <v>3</v>
      </c>
      <c r="F48" s="18">
        <v>4</v>
      </c>
      <c r="G48" s="18">
        <v>5</v>
      </c>
      <c r="H48" s="18" t="s">
        <v>172</v>
      </c>
      <c r="I48" s="18" t="s">
        <v>271</v>
      </c>
    </row>
    <row r="49" spans="1:10" x14ac:dyDescent="0.25">
      <c r="A49" s="65">
        <v>3</v>
      </c>
      <c r="B49" s="65"/>
      <c r="C49" s="65" t="s">
        <v>15</v>
      </c>
      <c r="D49" s="66">
        <f>D50+D56+D83+D86+D88</f>
        <v>2786839.4699999993</v>
      </c>
      <c r="E49" s="66">
        <f>E50+E56+E83+E86+E88</f>
        <v>3944840.1199999996</v>
      </c>
      <c r="F49" s="66">
        <f>F50+F56+F83+F86+F88</f>
        <v>0</v>
      </c>
      <c r="G49" s="66">
        <f>G50+G56+G83+G86+G88</f>
        <v>3320909.0399999991</v>
      </c>
      <c r="H49" s="66">
        <f t="shared" ref="H49:H50" si="7">G49/D49*100</f>
        <v>119.16398758339675</v>
      </c>
      <c r="I49" s="66">
        <f>G49/E49*100</f>
        <v>84.18361553268727</v>
      </c>
    </row>
    <row r="50" spans="1:10" s="132" customFormat="1" x14ac:dyDescent="0.25">
      <c r="A50" s="105"/>
      <c r="B50" s="168">
        <v>31</v>
      </c>
      <c r="C50" s="168" t="s">
        <v>16</v>
      </c>
      <c r="D50" s="165">
        <f>SUM(D51:D55)</f>
        <v>2191244.56</v>
      </c>
      <c r="E50" s="165">
        <v>3288234.21</v>
      </c>
      <c r="F50" s="165"/>
      <c r="G50" s="165">
        <f>SUM(G51:G55)</f>
        <v>2690015.6299999994</v>
      </c>
      <c r="H50" s="165">
        <f t="shared" si="7"/>
        <v>122.76199923572197</v>
      </c>
      <c r="I50" s="165">
        <f t="shared" ref="I50:I99" si="8">G50/E50*100</f>
        <v>81.807300155787857</v>
      </c>
    </row>
    <row r="51" spans="1:10" s="132" customFormat="1" x14ac:dyDescent="0.25">
      <c r="A51" s="134"/>
      <c r="B51" s="97">
        <v>3111</v>
      </c>
      <c r="C51" s="98" t="s">
        <v>162</v>
      </c>
      <c r="D51" s="99">
        <v>1797990.47</v>
      </c>
      <c r="E51" s="82"/>
      <c r="F51" s="82"/>
      <c r="G51" s="82">
        <v>2225212.86</v>
      </c>
      <c r="H51" s="82">
        <f>G51/D51*100</f>
        <v>123.76110425101419</v>
      </c>
      <c r="I51" s="82" t="e">
        <f t="shared" si="8"/>
        <v>#DIV/0!</v>
      </c>
      <c r="J51" s="167"/>
    </row>
    <row r="52" spans="1:10" s="132" customFormat="1" x14ac:dyDescent="0.25">
      <c r="A52" s="134"/>
      <c r="B52" s="97">
        <v>3113</v>
      </c>
      <c r="C52" s="98" t="s">
        <v>273</v>
      </c>
      <c r="D52" s="99">
        <v>0</v>
      </c>
      <c r="E52" s="82"/>
      <c r="F52" s="82"/>
      <c r="G52" s="82">
        <v>725.28</v>
      </c>
      <c r="H52" s="82" t="e">
        <f>G52/D52*100</f>
        <v>#DIV/0!</v>
      </c>
      <c r="I52" s="82" t="e">
        <f t="shared" si="8"/>
        <v>#DIV/0!</v>
      </c>
      <c r="J52" s="167"/>
    </row>
    <row r="53" spans="1:10" x14ac:dyDescent="0.25">
      <c r="A53" s="134"/>
      <c r="B53" s="97">
        <v>3121</v>
      </c>
      <c r="C53" s="98" t="s">
        <v>163</v>
      </c>
      <c r="D53" s="99">
        <v>103894.18</v>
      </c>
      <c r="E53" s="82"/>
      <c r="F53" s="82"/>
      <c r="G53" s="82">
        <v>109066.9</v>
      </c>
      <c r="H53" s="82">
        <f t="shared" ref="H53:H82" si="9">G53/D53*100</f>
        <v>104.97883519558073</v>
      </c>
      <c r="I53" s="82" t="e">
        <f t="shared" si="8"/>
        <v>#DIV/0!</v>
      </c>
      <c r="J53" s="167"/>
    </row>
    <row r="54" spans="1:10" s="132" customFormat="1" x14ac:dyDescent="0.25">
      <c r="A54" s="134"/>
      <c r="B54" s="97">
        <v>3132</v>
      </c>
      <c r="C54" s="98" t="s">
        <v>164</v>
      </c>
      <c r="D54" s="99">
        <v>289353.17</v>
      </c>
      <c r="E54" s="82"/>
      <c r="F54" s="82"/>
      <c r="G54" s="82">
        <v>355001.94</v>
      </c>
      <c r="H54" s="82">
        <f t="shared" si="9"/>
        <v>122.68811155585406</v>
      </c>
      <c r="I54" s="82" t="e">
        <f t="shared" si="8"/>
        <v>#DIV/0!</v>
      </c>
    </row>
    <row r="55" spans="1:10" s="132" customFormat="1" ht="25.5" x14ac:dyDescent="0.25">
      <c r="A55" s="134"/>
      <c r="B55" s="97">
        <v>3133</v>
      </c>
      <c r="C55" s="102" t="s">
        <v>205</v>
      </c>
      <c r="D55" s="99">
        <v>6.74</v>
      </c>
      <c r="E55" s="82"/>
      <c r="F55" s="82"/>
      <c r="G55" s="82">
        <v>8.65</v>
      </c>
      <c r="H55" s="82">
        <f t="shared" si="9"/>
        <v>128.33827893175075</v>
      </c>
      <c r="I55" s="82" t="e">
        <f t="shared" si="8"/>
        <v>#DIV/0!</v>
      </c>
    </row>
    <row r="56" spans="1:10" s="132" customFormat="1" x14ac:dyDescent="0.25">
      <c r="A56" s="163"/>
      <c r="B56" s="163">
        <v>32</v>
      </c>
      <c r="C56" s="163" t="s">
        <v>28</v>
      </c>
      <c r="D56" s="165">
        <f>SUM(D57:D82)</f>
        <v>543866.15999999992</v>
      </c>
      <c r="E56" s="165">
        <v>596335.67000000004</v>
      </c>
      <c r="F56" s="165"/>
      <c r="G56" s="165">
        <f>SUM(G57:G82)</f>
        <v>571200.96</v>
      </c>
      <c r="H56" s="165">
        <f t="shared" si="9"/>
        <v>105.02601595951475</v>
      </c>
      <c r="I56" s="165">
        <f t="shared" si="8"/>
        <v>95.785140607134892</v>
      </c>
    </row>
    <row r="57" spans="1:10" s="132" customFormat="1" x14ac:dyDescent="0.25">
      <c r="A57" s="134"/>
      <c r="B57" s="97">
        <v>3211</v>
      </c>
      <c r="C57" s="100" t="s">
        <v>153</v>
      </c>
      <c r="D57" s="101">
        <v>2695.61</v>
      </c>
      <c r="E57" s="82"/>
      <c r="F57" s="82"/>
      <c r="G57" s="82">
        <v>6182</v>
      </c>
      <c r="H57" s="82">
        <f>G57/D57*100</f>
        <v>229.33584606081737</v>
      </c>
      <c r="I57" s="82" t="e">
        <f t="shared" si="8"/>
        <v>#DIV/0!</v>
      </c>
    </row>
    <row r="58" spans="1:10" s="132" customFormat="1" x14ac:dyDescent="0.25">
      <c r="A58" s="134"/>
      <c r="B58" s="97">
        <v>3212</v>
      </c>
      <c r="C58" s="98" t="s">
        <v>202</v>
      </c>
      <c r="D58" s="99">
        <v>91390.53</v>
      </c>
      <c r="E58" s="82"/>
      <c r="F58" s="82"/>
      <c r="G58" s="82">
        <v>90674.85</v>
      </c>
      <c r="H58" s="82">
        <f t="shared" si="9"/>
        <v>99.216899168874505</v>
      </c>
      <c r="I58" s="82" t="e">
        <f t="shared" si="8"/>
        <v>#DIV/0!</v>
      </c>
      <c r="J58" s="167"/>
    </row>
    <row r="59" spans="1:10" s="132" customFormat="1" x14ac:dyDescent="0.25">
      <c r="A59" s="14"/>
      <c r="B59" s="97">
        <v>3213</v>
      </c>
      <c r="C59" s="98" t="s">
        <v>166</v>
      </c>
      <c r="D59" s="99">
        <v>2089.64</v>
      </c>
      <c r="E59" s="82"/>
      <c r="F59" s="82"/>
      <c r="G59" s="82">
        <v>1649.3</v>
      </c>
      <c r="H59" s="82">
        <f t="shared" ref="H59:H72" si="10">G59/D59*100</f>
        <v>78.927470760513771</v>
      </c>
      <c r="I59" s="82" t="e">
        <f t="shared" si="8"/>
        <v>#DIV/0!</v>
      </c>
      <c r="J59" s="167"/>
    </row>
    <row r="60" spans="1:10" s="132" customFormat="1" x14ac:dyDescent="0.25">
      <c r="A60" s="134"/>
      <c r="B60" s="97">
        <v>3214</v>
      </c>
      <c r="C60" s="100" t="s">
        <v>167</v>
      </c>
      <c r="D60" s="101">
        <v>956.09</v>
      </c>
      <c r="E60" s="82"/>
      <c r="F60" s="82"/>
      <c r="G60" s="82">
        <v>0</v>
      </c>
      <c r="H60" s="82">
        <f t="shared" si="10"/>
        <v>0</v>
      </c>
      <c r="I60" s="82" t="e">
        <f t="shared" si="8"/>
        <v>#DIV/0!</v>
      </c>
      <c r="J60" s="167"/>
    </row>
    <row r="61" spans="1:10" ht="14.25" customHeight="1" x14ac:dyDescent="0.25">
      <c r="A61" s="134"/>
      <c r="B61" s="97">
        <v>3221</v>
      </c>
      <c r="C61" s="100" t="s">
        <v>154</v>
      </c>
      <c r="D61" s="101">
        <v>25384.36</v>
      </c>
      <c r="E61" s="82"/>
      <c r="F61" s="82"/>
      <c r="G61" s="82">
        <v>27021.43</v>
      </c>
      <c r="H61" s="82">
        <f t="shared" si="10"/>
        <v>106.44912851850509</v>
      </c>
      <c r="I61" s="82" t="e">
        <f t="shared" si="8"/>
        <v>#DIV/0!</v>
      </c>
      <c r="J61" s="167"/>
    </row>
    <row r="62" spans="1:10" s="132" customFormat="1" x14ac:dyDescent="0.25">
      <c r="A62" s="14"/>
      <c r="B62" s="97">
        <v>3222</v>
      </c>
      <c r="C62" s="98" t="s">
        <v>160</v>
      </c>
      <c r="D62" s="99">
        <v>146775.18</v>
      </c>
      <c r="E62" s="82"/>
      <c r="F62" s="82"/>
      <c r="G62" s="82">
        <v>137345.29999999999</v>
      </c>
      <c r="H62" s="82">
        <f t="shared" si="10"/>
        <v>93.5752897731074</v>
      </c>
      <c r="I62" s="82" t="e">
        <f t="shared" si="8"/>
        <v>#DIV/0!</v>
      </c>
      <c r="J62" s="167"/>
    </row>
    <row r="63" spans="1:10" s="132" customFormat="1" x14ac:dyDescent="0.25">
      <c r="A63" s="14"/>
      <c r="B63" s="97">
        <v>3223</v>
      </c>
      <c r="C63" s="98" t="s">
        <v>180</v>
      </c>
      <c r="D63" s="99">
        <v>70252.789999999994</v>
      </c>
      <c r="E63" s="82"/>
      <c r="F63" s="82"/>
      <c r="G63" s="82">
        <v>55333.1</v>
      </c>
      <c r="H63" s="82">
        <f t="shared" si="10"/>
        <v>78.762850557251895</v>
      </c>
      <c r="I63" s="82" t="e">
        <f t="shared" si="8"/>
        <v>#DIV/0!</v>
      </c>
    </row>
    <row r="64" spans="1:10" s="132" customFormat="1" x14ac:dyDescent="0.25">
      <c r="A64" s="14"/>
      <c r="B64" s="97">
        <v>3224</v>
      </c>
      <c r="C64" s="98" t="s">
        <v>181</v>
      </c>
      <c r="D64" s="99">
        <v>6663.65</v>
      </c>
      <c r="E64" s="82"/>
      <c r="F64" s="82"/>
      <c r="G64" s="82">
        <v>9849.5499999999993</v>
      </c>
      <c r="H64" s="82">
        <f t="shared" si="10"/>
        <v>147.81013408567375</v>
      </c>
      <c r="I64" s="82" t="e">
        <f t="shared" si="8"/>
        <v>#DIV/0!</v>
      </c>
    </row>
    <row r="65" spans="1:10" s="132" customFormat="1" ht="14.25" customHeight="1" x14ac:dyDescent="0.25">
      <c r="A65" s="134"/>
      <c r="B65" s="97">
        <v>3225</v>
      </c>
      <c r="C65" s="100" t="s">
        <v>159</v>
      </c>
      <c r="D65" s="101">
        <v>3388.61</v>
      </c>
      <c r="E65" s="82"/>
      <c r="F65" s="82"/>
      <c r="G65" s="82">
        <v>2906.39</v>
      </c>
      <c r="H65" s="82">
        <f t="shared" si="10"/>
        <v>85.769386267525618</v>
      </c>
      <c r="I65" s="82" t="e">
        <f t="shared" si="8"/>
        <v>#DIV/0!</v>
      </c>
      <c r="J65" s="167"/>
    </row>
    <row r="66" spans="1:10" s="132" customFormat="1" x14ac:dyDescent="0.25">
      <c r="A66" s="14"/>
      <c r="B66" s="97">
        <v>3227</v>
      </c>
      <c r="C66" s="98" t="s">
        <v>182</v>
      </c>
      <c r="D66" s="99">
        <v>822.71</v>
      </c>
      <c r="E66" s="82"/>
      <c r="F66" s="82"/>
      <c r="G66" s="82">
        <v>0</v>
      </c>
      <c r="H66" s="82">
        <f t="shared" si="10"/>
        <v>0</v>
      </c>
      <c r="I66" s="82" t="e">
        <f t="shared" si="8"/>
        <v>#DIV/0!</v>
      </c>
    </row>
    <row r="67" spans="1:10" s="132" customFormat="1" ht="14.25" customHeight="1" x14ac:dyDescent="0.25">
      <c r="A67" s="134"/>
      <c r="B67" s="97">
        <v>3231</v>
      </c>
      <c r="C67" s="100" t="s">
        <v>155</v>
      </c>
      <c r="D67" s="101">
        <v>117048.01</v>
      </c>
      <c r="E67" s="82"/>
      <c r="F67" s="82"/>
      <c r="G67" s="82">
        <v>117284.48</v>
      </c>
      <c r="H67" s="82">
        <f t="shared" si="10"/>
        <v>100.20202821047535</v>
      </c>
      <c r="I67" s="82" t="e">
        <f t="shared" si="8"/>
        <v>#DIV/0!</v>
      </c>
      <c r="J67" s="167"/>
    </row>
    <row r="68" spans="1:10" s="132" customFormat="1" ht="14.25" customHeight="1" x14ac:dyDescent="0.25">
      <c r="A68" s="134"/>
      <c r="B68" s="97">
        <v>3232</v>
      </c>
      <c r="C68" s="100" t="s">
        <v>170</v>
      </c>
      <c r="D68" s="101">
        <v>24829.9</v>
      </c>
      <c r="E68" s="82"/>
      <c r="F68" s="82"/>
      <c r="G68" s="82">
        <v>65875.67</v>
      </c>
      <c r="H68" s="82">
        <f t="shared" si="10"/>
        <v>265.30783450597863</v>
      </c>
      <c r="I68" s="82" t="e">
        <f t="shared" si="8"/>
        <v>#DIV/0!</v>
      </c>
      <c r="J68" s="167"/>
    </row>
    <row r="69" spans="1:10" s="132" customFormat="1" ht="14.25" customHeight="1" x14ac:dyDescent="0.25">
      <c r="A69" s="134"/>
      <c r="B69" s="97">
        <v>3233</v>
      </c>
      <c r="C69" s="100" t="s">
        <v>275</v>
      </c>
      <c r="D69" s="101">
        <v>0</v>
      </c>
      <c r="E69" s="82"/>
      <c r="F69" s="82"/>
      <c r="G69" s="82">
        <v>978.85</v>
      </c>
      <c r="H69" s="82" t="e">
        <f t="shared" si="10"/>
        <v>#DIV/0!</v>
      </c>
      <c r="I69" s="82" t="e">
        <f t="shared" si="8"/>
        <v>#DIV/0!</v>
      </c>
      <c r="J69" s="167"/>
    </row>
    <row r="70" spans="1:10" s="132" customFormat="1" ht="14.25" customHeight="1" x14ac:dyDescent="0.25">
      <c r="A70" s="134"/>
      <c r="B70" s="97">
        <v>3235</v>
      </c>
      <c r="C70" s="100" t="s">
        <v>276</v>
      </c>
      <c r="D70" s="101">
        <v>0</v>
      </c>
      <c r="E70" s="82"/>
      <c r="F70" s="82"/>
      <c r="G70" s="82">
        <v>300</v>
      </c>
      <c r="H70" s="82" t="e">
        <f t="shared" si="10"/>
        <v>#DIV/0!</v>
      </c>
      <c r="I70" s="82" t="e">
        <f t="shared" si="8"/>
        <v>#DIV/0!</v>
      </c>
      <c r="J70" s="167"/>
    </row>
    <row r="71" spans="1:10" x14ac:dyDescent="0.25">
      <c r="A71" s="14"/>
      <c r="B71" s="97">
        <v>3234</v>
      </c>
      <c r="C71" s="98" t="s">
        <v>183</v>
      </c>
      <c r="D71" s="99">
        <v>16131.13</v>
      </c>
      <c r="E71" s="82"/>
      <c r="F71" s="82"/>
      <c r="G71" s="82">
        <v>18525.71</v>
      </c>
      <c r="H71" s="82">
        <f t="shared" si="10"/>
        <v>114.84446532883933</v>
      </c>
      <c r="I71" s="82" t="e">
        <f t="shared" si="8"/>
        <v>#DIV/0!</v>
      </c>
    </row>
    <row r="72" spans="1:10" s="132" customFormat="1" x14ac:dyDescent="0.25">
      <c r="A72" s="14"/>
      <c r="B72" s="97">
        <v>3236</v>
      </c>
      <c r="C72" s="98" t="s">
        <v>184</v>
      </c>
      <c r="D72" s="99">
        <v>2548.3200000000002</v>
      </c>
      <c r="E72" s="82"/>
      <c r="F72" s="82"/>
      <c r="G72" s="82">
        <v>2369.91</v>
      </c>
      <c r="H72" s="82">
        <f t="shared" si="10"/>
        <v>92.998916933509122</v>
      </c>
      <c r="I72" s="82" t="e">
        <f t="shared" si="8"/>
        <v>#DIV/0!</v>
      </c>
      <c r="J72" s="167"/>
    </row>
    <row r="73" spans="1:10" s="132" customFormat="1" x14ac:dyDescent="0.25">
      <c r="A73" s="134"/>
      <c r="B73" s="97">
        <v>3237</v>
      </c>
      <c r="C73" s="98" t="s">
        <v>168</v>
      </c>
      <c r="D73" s="99">
        <v>19286.28</v>
      </c>
      <c r="E73" s="82"/>
      <c r="F73" s="82"/>
      <c r="G73" s="82">
        <v>28433.27</v>
      </c>
      <c r="H73" s="82">
        <f t="shared" si="9"/>
        <v>147.42744583195929</v>
      </c>
      <c r="I73" s="82" t="e">
        <f t="shared" si="8"/>
        <v>#DIV/0!</v>
      </c>
      <c r="J73" s="167"/>
    </row>
    <row r="74" spans="1:10" s="132" customFormat="1" ht="14.25" customHeight="1" x14ac:dyDescent="0.25">
      <c r="A74" s="134"/>
      <c r="B74" s="97">
        <v>3238</v>
      </c>
      <c r="C74" s="100" t="s">
        <v>175</v>
      </c>
      <c r="D74" s="101">
        <v>1292.76</v>
      </c>
      <c r="E74" s="82"/>
      <c r="F74" s="82"/>
      <c r="G74" s="82">
        <v>1392.76</v>
      </c>
      <c r="H74" s="82">
        <f t="shared" ref="H74:H79" si="11">G74/D74*100</f>
        <v>107.7353878523469</v>
      </c>
      <c r="I74" s="82" t="e">
        <f t="shared" si="8"/>
        <v>#DIV/0!</v>
      </c>
      <c r="J74" s="167"/>
    </row>
    <row r="75" spans="1:10" s="132" customFormat="1" ht="14.25" customHeight="1" x14ac:dyDescent="0.25">
      <c r="A75" s="134"/>
      <c r="B75" s="97">
        <v>3239</v>
      </c>
      <c r="C75" s="100" t="s">
        <v>156</v>
      </c>
      <c r="D75" s="101">
        <v>2168.09</v>
      </c>
      <c r="E75" s="82"/>
      <c r="F75" s="82"/>
      <c r="G75" s="82">
        <v>745.05</v>
      </c>
      <c r="H75" s="82">
        <f t="shared" si="11"/>
        <v>34.36434834347282</v>
      </c>
      <c r="I75" s="82" t="e">
        <f t="shared" si="8"/>
        <v>#DIV/0!</v>
      </c>
      <c r="J75" s="167"/>
    </row>
    <row r="76" spans="1:10" s="132" customFormat="1" ht="25.5" x14ac:dyDescent="0.25">
      <c r="A76" s="134"/>
      <c r="B76" s="97">
        <v>3291</v>
      </c>
      <c r="C76" s="102" t="s">
        <v>204</v>
      </c>
      <c r="D76" s="99">
        <v>100</v>
      </c>
      <c r="E76" s="82"/>
      <c r="F76" s="82"/>
      <c r="G76" s="82">
        <v>100</v>
      </c>
      <c r="H76" s="82">
        <f t="shared" si="11"/>
        <v>100</v>
      </c>
      <c r="I76" s="82" t="e">
        <f t="shared" si="8"/>
        <v>#DIV/0!</v>
      </c>
    </row>
    <row r="77" spans="1:10" s="132" customFormat="1" ht="14.25" customHeight="1" x14ac:dyDescent="0.25">
      <c r="A77" s="134"/>
      <c r="B77" s="97">
        <v>3292</v>
      </c>
      <c r="C77" s="100" t="s">
        <v>274</v>
      </c>
      <c r="D77" s="101">
        <v>0</v>
      </c>
      <c r="E77" s="82"/>
      <c r="F77" s="82"/>
      <c r="G77" s="82">
        <v>53.38</v>
      </c>
      <c r="H77" s="82" t="e">
        <f t="shared" si="11"/>
        <v>#DIV/0!</v>
      </c>
      <c r="I77" s="82" t="e">
        <f t="shared" si="8"/>
        <v>#DIV/0!</v>
      </c>
      <c r="J77" s="167"/>
    </row>
    <row r="78" spans="1:10" x14ac:dyDescent="0.25">
      <c r="A78" s="14"/>
      <c r="B78" s="104">
        <v>3293</v>
      </c>
      <c r="C78" s="98" t="s">
        <v>203</v>
      </c>
      <c r="D78" s="99">
        <v>1800.99</v>
      </c>
      <c r="E78" s="82"/>
      <c r="F78" s="82"/>
      <c r="G78" s="82">
        <v>1543.17</v>
      </c>
      <c r="H78" s="82">
        <f t="shared" si="11"/>
        <v>85.68454016957341</v>
      </c>
      <c r="I78" s="82" t="e">
        <f t="shared" si="8"/>
        <v>#DIV/0!</v>
      </c>
    </row>
    <row r="79" spans="1:10" s="132" customFormat="1" x14ac:dyDescent="0.25">
      <c r="A79" s="14"/>
      <c r="B79" s="104">
        <v>3294</v>
      </c>
      <c r="C79" s="98" t="s">
        <v>186</v>
      </c>
      <c r="D79" s="99">
        <v>163.09</v>
      </c>
      <c r="E79" s="82"/>
      <c r="F79" s="82"/>
      <c r="G79" s="82">
        <v>188.09</v>
      </c>
      <c r="H79" s="82">
        <f t="shared" si="11"/>
        <v>115.32895947023117</v>
      </c>
      <c r="I79" s="82" t="e">
        <f t="shared" si="8"/>
        <v>#DIV/0!</v>
      </c>
    </row>
    <row r="80" spans="1:10" s="132" customFormat="1" x14ac:dyDescent="0.25">
      <c r="A80" s="134"/>
      <c r="B80" s="97">
        <v>3295</v>
      </c>
      <c r="C80" s="100" t="s">
        <v>169</v>
      </c>
      <c r="D80" s="101">
        <v>3484.83</v>
      </c>
      <c r="E80" s="82"/>
      <c r="F80" s="82"/>
      <c r="G80" s="82">
        <v>997.73</v>
      </c>
      <c r="H80" s="82">
        <f t="shared" si="9"/>
        <v>28.630664910483439</v>
      </c>
      <c r="I80" s="82" t="e">
        <f t="shared" si="8"/>
        <v>#DIV/0!</v>
      </c>
      <c r="J80" s="167"/>
    </row>
    <row r="81" spans="1:10" s="40" customFormat="1" x14ac:dyDescent="0.25">
      <c r="A81" s="134"/>
      <c r="B81" s="97">
        <v>3296</v>
      </c>
      <c r="C81" s="98" t="s">
        <v>178</v>
      </c>
      <c r="D81" s="99">
        <v>435.49</v>
      </c>
      <c r="E81" s="82"/>
      <c r="F81" s="82"/>
      <c r="G81" s="82">
        <v>621.87</v>
      </c>
      <c r="H81" s="82">
        <f>G81/D81*100</f>
        <v>142.79776803141289</v>
      </c>
      <c r="I81" s="82" t="e">
        <f t="shared" si="8"/>
        <v>#DIV/0!</v>
      </c>
    </row>
    <row r="82" spans="1:10" s="132" customFormat="1" x14ac:dyDescent="0.25">
      <c r="A82" s="134"/>
      <c r="B82" s="97">
        <v>3299</v>
      </c>
      <c r="C82" s="100" t="s">
        <v>176</v>
      </c>
      <c r="D82" s="101">
        <v>4158.1000000000004</v>
      </c>
      <c r="E82" s="82"/>
      <c r="F82" s="82"/>
      <c r="G82" s="82">
        <v>829.1</v>
      </c>
      <c r="H82" s="82">
        <f t="shared" si="9"/>
        <v>19.939395396936099</v>
      </c>
      <c r="I82" s="82" t="e">
        <f t="shared" si="8"/>
        <v>#DIV/0!</v>
      </c>
      <c r="J82" s="167"/>
    </row>
    <row r="83" spans="1:10" s="132" customFormat="1" x14ac:dyDescent="0.25">
      <c r="A83" s="163"/>
      <c r="B83" s="166">
        <v>34</v>
      </c>
      <c r="C83" s="163" t="s">
        <v>57</v>
      </c>
      <c r="D83" s="165">
        <f>SUM(D84:D85)</f>
        <v>748.78</v>
      </c>
      <c r="E83" s="165">
        <v>912.07</v>
      </c>
      <c r="F83" s="165"/>
      <c r="G83" s="165">
        <f>G84+G85</f>
        <v>942.75</v>
      </c>
      <c r="H83" s="171">
        <f t="shared" ref="H83:H96" si="12">G83/D83*100</f>
        <v>125.90480514971021</v>
      </c>
      <c r="I83" s="171">
        <f t="shared" si="8"/>
        <v>103.36377690308858</v>
      </c>
    </row>
    <row r="84" spans="1:10" s="132" customFormat="1" x14ac:dyDescent="0.25">
      <c r="A84" s="14"/>
      <c r="B84" s="104">
        <v>3431</v>
      </c>
      <c r="C84" s="98" t="s">
        <v>187</v>
      </c>
      <c r="D84" s="99">
        <v>551.78</v>
      </c>
      <c r="E84" s="82"/>
      <c r="F84" s="82"/>
      <c r="G84" s="82">
        <v>669.18</v>
      </c>
      <c r="H84" s="82">
        <f t="shared" si="12"/>
        <v>121.27659574468083</v>
      </c>
      <c r="I84" s="82" t="e">
        <f t="shared" si="8"/>
        <v>#DIV/0!</v>
      </c>
    </row>
    <row r="85" spans="1:10" x14ac:dyDescent="0.25">
      <c r="A85" s="14"/>
      <c r="B85" s="104">
        <v>3433</v>
      </c>
      <c r="C85" s="98" t="s">
        <v>179</v>
      </c>
      <c r="D85" s="99">
        <v>197</v>
      </c>
      <c r="E85" s="82"/>
      <c r="F85" s="82"/>
      <c r="G85" s="82">
        <v>273.57</v>
      </c>
      <c r="H85" s="82">
        <f t="shared" si="12"/>
        <v>138.86802030456852</v>
      </c>
      <c r="I85" s="82" t="e">
        <f t="shared" si="8"/>
        <v>#DIV/0!</v>
      </c>
    </row>
    <row r="86" spans="1:10" s="132" customFormat="1" ht="20.25" customHeight="1" x14ac:dyDescent="0.25">
      <c r="A86" s="168"/>
      <c r="B86" s="105">
        <v>37</v>
      </c>
      <c r="C86" s="164" t="s">
        <v>84</v>
      </c>
      <c r="D86" s="165">
        <f>D87</f>
        <v>49634.82</v>
      </c>
      <c r="E86" s="165">
        <v>58000</v>
      </c>
      <c r="F86" s="165"/>
      <c r="G86" s="165">
        <f>G87</f>
        <v>57391.53</v>
      </c>
      <c r="H86" s="165">
        <f t="shared" si="12"/>
        <v>115.62755742843432</v>
      </c>
      <c r="I86" s="165">
        <f t="shared" si="8"/>
        <v>98.950913793103439</v>
      </c>
    </row>
    <row r="87" spans="1:10" s="132" customFormat="1" x14ac:dyDescent="0.25">
      <c r="A87" s="14"/>
      <c r="B87" s="104">
        <v>3722</v>
      </c>
      <c r="C87" s="98" t="s">
        <v>40</v>
      </c>
      <c r="D87" s="99">
        <v>49634.82</v>
      </c>
      <c r="E87" s="82"/>
      <c r="F87" s="82"/>
      <c r="G87" s="82">
        <v>57391.53</v>
      </c>
      <c r="H87" s="82">
        <f t="shared" si="12"/>
        <v>115.62755742843432</v>
      </c>
      <c r="I87" s="82" t="e">
        <f t="shared" si="8"/>
        <v>#DIV/0!</v>
      </c>
    </row>
    <row r="88" spans="1:10" x14ac:dyDescent="0.25">
      <c r="A88" s="163"/>
      <c r="B88" s="166">
        <v>38</v>
      </c>
      <c r="C88" s="163" t="s">
        <v>58</v>
      </c>
      <c r="D88" s="165">
        <f>D89</f>
        <v>1345.15</v>
      </c>
      <c r="E88" s="165">
        <v>1358.17</v>
      </c>
      <c r="F88" s="165"/>
      <c r="G88" s="165">
        <f>G89</f>
        <v>1358.17</v>
      </c>
      <c r="H88" s="171">
        <f t="shared" si="12"/>
        <v>100.96792179310859</v>
      </c>
      <c r="I88" s="171">
        <f t="shared" si="8"/>
        <v>100</v>
      </c>
    </row>
    <row r="89" spans="1:10" s="132" customFormat="1" x14ac:dyDescent="0.25">
      <c r="A89" s="134"/>
      <c r="B89" s="97">
        <v>3812</v>
      </c>
      <c r="C89" s="98" t="s">
        <v>161</v>
      </c>
      <c r="D89" s="99">
        <v>1345.15</v>
      </c>
      <c r="E89" s="82"/>
      <c r="F89" s="82"/>
      <c r="G89" s="82">
        <v>1358.17</v>
      </c>
      <c r="H89" s="82">
        <f t="shared" si="12"/>
        <v>100.96792179310859</v>
      </c>
      <c r="I89" s="82" t="e">
        <f t="shared" si="8"/>
        <v>#DIV/0!</v>
      </c>
    </row>
    <row r="90" spans="1:10" x14ac:dyDescent="0.25">
      <c r="A90" s="67">
        <v>4</v>
      </c>
      <c r="B90" s="68"/>
      <c r="C90" s="69" t="s">
        <v>17</v>
      </c>
      <c r="D90" s="66">
        <v>51004.63</v>
      </c>
      <c r="E90" s="66">
        <f>E91</f>
        <v>97568.63</v>
      </c>
      <c r="F90" s="66"/>
      <c r="G90" s="66">
        <f>G91</f>
        <v>60983.020000000004</v>
      </c>
      <c r="H90" s="66">
        <f t="shared" si="12"/>
        <v>119.56369451165514</v>
      </c>
      <c r="I90" s="66">
        <f t="shared" si="8"/>
        <v>62.502691695066339</v>
      </c>
    </row>
    <row r="91" spans="1:10" s="132" customFormat="1" x14ac:dyDescent="0.25">
      <c r="A91" s="168"/>
      <c r="B91" s="168">
        <v>42</v>
      </c>
      <c r="C91" s="169" t="s">
        <v>36</v>
      </c>
      <c r="D91" s="165">
        <v>51004.63</v>
      </c>
      <c r="E91" s="165">
        <v>97568.63</v>
      </c>
      <c r="F91" s="165"/>
      <c r="G91" s="165">
        <f>SUM(G92:G96)</f>
        <v>60983.020000000004</v>
      </c>
      <c r="H91" s="165">
        <f t="shared" si="12"/>
        <v>119.56369451165514</v>
      </c>
      <c r="I91" s="165">
        <f t="shared" si="8"/>
        <v>62.502691695066339</v>
      </c>
    </row>
    <row r="92" spans="1:10" s="132" customFormat="1" x14ac:dyDescent="0.25">
      <c r="A92" s="134"/>
      <c r="B92" s="97">
        <v>4221</v>
      </c>
      <c r="C92" s="98" t="s">
        <v>157</v>
      </c>
      <c r="D92" s="99">
        <v>12761.84</v>
      </c>
      <c r="E92" s="82"/>
      <c r="F92" s="82"/>
      <c r="G92" s="82">
        <v>15451.45</v>
      </c>
      <c r="H92" s="82">
        <f t="shared" si="12"/>
        <v>121.07540918864366</v>
      </c>
      <c r="I92" s="82" t="e">
        <f t="shared" si="8"/>
        <v>#DIV/0!</v>
      </c>
      <c r="J92" s="167"/>
    </row>
    <row r="93" spans="1:10" s="132" customFormat="1" x14ac:dyDescent="0.25">
      <c r="A93" s="134"/>
      <c r="B93" s="97">
        <v>4223</v>
      </c>
      <c r="C93" s="98" t="s">
        <v>277</v>
      </c>
      <c r="D93" s="99">
        <v>0</v>
      </c>
      <c r="E93" s="82"/>
      <c r="F93" s="82"/>
      <c r="G93" s="82">
        <v>847.8</v>
      </c>
      <c r="H93" s="82" t="e">
        <f t="shared" si="12"/>
        <v>#DIV/0!</v>
      </c>
      <c r="I93" s="82" t="e">
        <f t="shared" si="8"/>
        <v>#DIV/0!</v>
      </c>
      <c r="J93" s="167"/>
    </row>
    <row r="94" spans="1:10" s="132" customFormat="1" x14ac:dyDescent="0.25">
      <c r="A94" s="134"/>
      <c r="B94" s="97">
        <v>4225</v>
      </c>
      <c r="C94" s="98" t="s">
        <v>278</v>
      </c>
      <c r="D94" s="99">
        <v>0</v>
      </c>
      <c r="E94" s="82"/>
      <c r="F94" s="82"/>
      <c r="G94" s="82">
        <v>872.48</v>
      </c>
      <c r="H94" s="82" t="e">
        <f t="shared" si="12"/>
        <v>#DIV/0!</v>
      </c>
      <c r="I94" s="82" t="e">
        <f t="shared" si="8"/>
        <v>#DIV/0!</v>
      </c>
      <c r="J94" s="167"/>
    </row>
    <row r="95" spans="1:10" s="40" customFormat="1" x14ac:dyDescent="0.25">
      <c r="A95" s="134"/>
      <c r="B95" s="97">
        <v>4227</v>
      </c>
      <c r="C95" s="98" t="s">
        <v>158</v>
      </c>
      <c r="D95" s="99">
        <v>5429.02</v>
      </c>
      <c r="E95" s="82"/>
      <c r="F95" s="82"/>
      <c r="G95" s="82">
        <v>7562.5</v>
      </c>
      <c r="H95" s="82">
        <f>G95/D95*100</f>
        <v>139.29770013740969</v>
      </c>
      <c r="I95" s="82" t="e">
        <f>G95/E95*100</f>
        <v>#DIV/0!</v>
      </c>
      <c r="J95" s="212"/>
    </row>
    <row r="96" spans="1:10" s="132" customFormat="1" x14ac:dyDescent="0.25">
      <c r="A96" s="134"/>
      <c r="B96" s="97">
        <v>4241</v>
      </c>
      <c r="C96" s="100" t="s">
        <v>152</v>
      </c>
      <c r="D96" s="101">
        <v>32813.769999999997</v>
      </c>
      <c r="E96" s="82"/>
      <c r="F96" s="82"/>
      <c r="G96" s="82">
        <v>36248.79</v>
      </c>
      <c r="H96" s="82">
        <f t="shared" si="12"/>
        <v>110.46822721071064</v>
      </c>
      <c r="I96" s="82" t="e">
        <f t="shared" si="8"/>
        <v>#DIV/0!</v>
      </c>
    </row>
    <row r="97" spans="1:11" x14ac:dyDescent="0.25">
      <c r="A97" s="168"/>
      <c r="B97" s="168">
        <v>45</v>
      </c>
      <c r="C97" s="169" t="s">
        <v>59</v>
      </c>
      <c r="D97" s="170">
        <v>0</v>
      </c>
      <c r="E97" s="170"/>
      <c r="F97" s="170"/>
      <c r="G97" s="170">
        <v>0</v>
      </c>
      <c r="H97" s="165" t="e">
        <f t="shared" ref="H97:H99" si="13">G97/D97*100</f>
        <v>#DIV/0!</v>
      </c>
      <c r="I97" s="165" t="e">
        <f t="shared" si="8"/>
        <v>#DIV/0!</v>
      </c>
    </row>
    <row r="98" spans="1:11" x14ac:dyDescent="0.25">
      <c r="A98" s="134"/>
      <c r="B98" s="97">
        <v>4521</v>
      </c>
      <c r="C98" s="98" t="s">
        <v>206</v>
      </c>
      <c r="D98" s="99">
        <v>0</v>
      </c>
      <c r="E98" s="82"/>
      <c r="F98" s="82"/>
      <c r="G98" s="82">
        <v>0</v>
      </c>
      <c r="H98" s="82" t="e">
        <f t="shared" si="13"/>
        <v>#DIV/0!</v>
      </c>
      <c r="I98" s="82" t="e">
        <f t="shared" si="8"/>
        <v>#DIV/0!</v>
      </c>
    </row>
    <row r="99" spans="1:11" x14ac:dyDescent="0.25">
      <c r="A99" s="202"/>
      <c r="B99" s="191"/>
      <c r="C99" s="203" t="s">
        <v>139</v>
      </c>
      <c r="D99" s="198">
        <f>D90+D49</f>
        <v>2837844.0999999992</v>
      </c>
      <c r="E99" s="198">
        <f>E90+E49</f>
        <v>4042408.7499999995</v>
      </c>
      <c r="F99" s="198">
        <f>F90+F49</f>
        <v>0</v>
      </c>
      <c r="G99" s="198">
        <f>G90+G49</f>
        <v>3381892.0599999991</v>
      </c>
      <c r="H99" s="106">
        <f t="shared" si="13"/>
        <v>119.17117152418626</v>
      </c>
      <c r="I99" s="195">
        <f t="shared" si="8"/>
        <v>83.660319110480842</v>
      </c>
    </row>
    <row r="102" spans="1:11" s="132" customFormat="1" x14ac:dyDescent="0.25"/>
    <row r="103" spans="1:11" s="132" customFormat="1" ht="15.75" x14ac:dyDescent="0.25">
      <c r="D103" s="243" t="s">
        <v>239</v>
      </c>
      <c r="E103" s="243"/>
      <c r="F103" s="243"/>
    </row>
    <row r="104" spans="1:11" x14ac:dyDescent="0.25">
      <c r="J104" s="167"/>
    </row>
    <row r="105" spans="1:11" ht="25.5" x14ac:dyDescent="0.25">
      <c r="A105" s="18" t="s">
        <v>8</v>
      </c>
      <c r="B105" s="189" t="s">
        <v>188</v>
      </c>
      <c r="C105" s="189" t="s">
        <v>6</v>
      </c>
      <c r="D105" s="189" t="s">
        <v>269</v>
      </c>
      <c r="E105" s="18" t="s">
        <v>253</v>
      </c>
      <c r="F105" s="18" t="s">
        <v>254</v>
      </c>
      <c r="G105" s="18" t="s">
        <v>255</v>
      </c>
      <c r="H105" s="18" t="s">
        <v>171</v>
      </c>
      <c r="I105" s="18" t="s">
        <v>171</v>
      </c>
    </row>
    <row r="106" spans="1:11" x14ac:dyDescent="0.25">
      <c r="A106" s="18"/>
      <c r="B106" s="189"/>
      <c r="C106" s="189">
        <v>1</v>
      </c>
      <c r="D106" s="189">
        <v>2</v>
      </c>
      <c r="E106" s="18">
        <v>3</v>
      </c>
      <c r="F106" s="18">
        <v>4</v>
      </c>
      <c r="G106" s="18">
        <v>5</v>
      </c>
      <c r="H106" s="18" t="s">
        <v>172</v>
      </c>
      <c r="I106" s="18" t="s">
        <v>271</v>
      </c>
    </row>
    <row r="107" spans="1:11" x14ac:dyDescent="0.25">
      <c r="A107" s="65">
        <v>9</v>
      </c>
      <c r="B107" s="65"/>
      <c r="C107" s="65" t="s">
        <v>233</v>
      </c>
      <c r="D107" s="195">
        <v>116947.82</v>
      </c>
      <c r="E107" s="195">
        <f t="shared" ref="E107" si="14">E108</f>
        <v>137970.60999999999</v>
      </c>
      <c r="F107" s="195">
        <f t="shared" ref="F107" si="15">F108</f>
        <v>0</v>
      </c>
      <c r="G107" s="195">
        <f t="shared" ref="G107" si="16">G108</f>
        <v>0</v>
      </c>
      <c r="H107" s="196">
        <f t="shared" ref="H107:H109" si="17">G107/D107*100</f>
        <v>0</v>
      </c>
      <c r="I107" s="196">
        <f>G107/E107*100</f>
        <v>0</v>
      </c>
    </row>
    <row r="108" spans="1:11" x14ac:dyDescent="0.25">
      <c r="A108" s="65"/>
      <c r="B108" s="65">
        <v>9222</v>
      </c>
      <c r="C108" s="65" t="s">
        <v>241</v>
      </c>
      <c r="D108" s="195">
        <v>116947.82</v>
      </c>
      <c r="E108" s="195">
        <f>SUM(E109:E111)</f>
        <v>137970.60999999999</v>
      </c>
      <c r="F108" s="195">
        <f>F11+F36-F99</f>
        <v>0</v>
      </c>
      <c r="G108" s="195">
        <f>SUM(G109:G111)</f>
        <v>0</v>
      </c>
      <c r="H108" s="196">
        <f t="shared" si="17"/>
        <v>0</v>
      </c>
      <c r="I108" s="196">
        <f t="shared" ref="I108:I111" si="18">G108/E108*100</f>
        <v>0</v>
      </c>
    </row>
    <row r="109" spans="1:11" x14ac:dyDescent="0.25">
      <c r="A109" s="133"/>
      <c r="B109" s="88">
        <v>91</v>
      </c>
      <c r="C109" s="88" t="s">
        <v>240</v>
      </c>
      <c r="D109" s="80">
        <v>0</v>
      </c>
      <c r="E109" s="80">
        <v>0</v>
      </c>
      <c r="F109" s="80"/>
      <c r="G109" s="80">
        <v>0</v>
      </c>
      <c r="H109" s="196" t="e">
        <f t="shared" si="17"/>
        <v>#DIV/0!</v>
      </c>
      <c r="I109" s="196" t="e">
        <f t="shared" si="18"/>
        <v>#DIV/0!</v>
      </c>
      <c r="J109" s="167"/>
      <c r="K109" s="167"/>
    </row>
    <row r="110" spans="1:11" x14ac:dyDescent="0.25">
      <c r="A110" s="133"/>
      <c r="B110" s="88">
        <v>94</v>
      </c>
      <c r="C110" s="88" t="s">
        <v>242</v>
      </c>
      <c r="D110" s="80">
        <v>57510.98</v>
      </c>
      <c r="E110" s="80">
        <v>66958.95</v>
      </c>
      <c r="F110" s="80"/>
      <c r="G110" s="80">
        <v>0</v>
      </c>
      <c r="H110" s="196">
        <f>G110/D110*100</f>
        <v>0</v>
      </c>
      <c r="I110" s="196">
        <f t="shared" si="18"/>
        <v>0</v>
      </c>
      <c r="J110" s="167"/>
    </row>
    <row r="111" spans="1:11" x14ac:dyDescent="0.25">
      <c r="A111" s="133"/>
      <c r="B111" s="88">
        <v>95</v>
      </c>
      <c r="C111" s="88" t="s">
        <v>247</v>
      </c>
      <c r="D111" s="80">
        <v>59436.84</v>
      </c>
      <c r="E111" s="80">
        <v>71011.66</v>
      </c>
      <c r="F111" s="80"/>
      <c r="G111" s="80">
        <v>0</v>
      </c>
      <c r="H111" s="196">
        <f>G111/D111*100</f>
        <v>0</v>
      </c>
      <c r="I111" s="196">
        <f t="shared" si="18"/>
        <v>0</v>
      </c>
      <c r="J111" s="167"/>
    </row>
  </sheetData>
  <mergeCells count="7">
    <mergeCell ref="D103:F103"/>
    <mergeCell ref="A1:I1"/>
    <mergeCell ref="A7:I7"/>
    <mergeCell ref="A5:I5"/>
    <mergeCell ref="A3:I3"/>
    <mergeCell ref="A45:I45"/>
    <mergeCell ref="C32:G32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19" zoomScale="80" zoomScaleNormal="80" workbookViewId="0">
      <selection activeCell="E45" sqref="E45"/>
    </sheetView>
  </sheetViews>
  <sheetFormatPr defaultRowHeight="15" x14ac:dyDescent="0.25"/>
  <cols>
    <col min="1" max="1" width="46.140625" customWidth="1"/>
    <col min="2" max="2" width="17.28515625" customWidth="1"/>
    <col min="3" max="3" width="18" customWidth="1"/>
    <col min="4" max="4" width="16" customWidth="1"/>
    <col min="5" max="5" width="13.7109375" customWidth="1"/>
    <col min="9" max="9" width="12.42578125" bestFit="1" customWidth="1"/>
    <col min="10" max="10" width="9.85546875" bestFit="1" customWidth="1"/>
  </cols>
  <sheetData>
    <row r="1" spans="1:9" s="132" customFormat="1" ht="63" customHeight="1" x14ac:dyDescent="0.3">
      <c r="A1" s="246" t="s">
        <v>270</v>
      </c>
      <c r="B1" s="246"/>
      <c r="C1" s="246"/>
      <c r="D1" s="246"/>
      <c r="E1" s="246"/>
      <c r="F1" s="246"/>
      <c r="G1" s="246"/>
    </row>
    <row r="2" spans="1:9" s="132" customFormat="1" ht="18.75" x14ac:dyDescent="0.3">
      <c r="A2" s="215"/>
      <c r="B2" s="215"/>
      <c r="C2" s="215"/>
      <c r="D2" s="215"/>
      <c r="E2" s="215"/>
      <c r="F2" s="215"/>
      <c r="G2" s="215"/>
    </row>
    <row r="3" spans="1:9" ht="15.75" x14ac:dyDescent="0.25">
      <c r="A3" s="219" t="s">
        <v>25</v>
      </c>
      <c r="B3" s="219"/>
      <c r="C3" s="219"/>
      <c r="D3" s="219"/>
      <c r="E3" s="219"/>
      <c r="F3" s="219"/>
      <c r="G3" s="219"/>
    </row>
    <row r="4" spans="1:9" ht="18" x14ac:dyDescent="0.25">
      <c r="A4" s="42"/>
      <c r="B4" s="42"/>
      <c r="C4" s="130"/>
      <c r="D4" s="130"/>
      <c r="E4" s="131"/>
      <c r="F4" s="131"/>
      <c r="G4" s="132"/>
    </row>
    <row r="5" spans="1:9" ht="15.75" customHeight="1" x14ac:dyDescent="0.25">
      <c r="A5" s="219" t="s">
        <v>7</v>
      </c>
      <c r="B5" s="219"/>
      <c r="C5" s="219"/>
      <c r="D5" s="219"/>
      <c r="E5" s="219"/>
      <c r="F5" s="219"/>
      <c r="G5" s="219"/>
    </row>
    <row r="7" spans="1:9" ht="18" x14ac:dyDescent="0.25">
      <c r="A7" s="130"/>
      <c r="B7" s="130"/>
      <c r="C7" s="130"/>
      <c r="D7" s="130"/>
      <c r="E7" s="131"/>
      <c r="F7" s="131"/>
      <c r="G7" s="131"/>
    </row>
    <row r="8" spans="1:9" ht="15.75" x14ac:dyDescent="0.25">
      <c r="A8" s="245" t="s">
        <v>207</v>
      </c>
      <c r="B8" s="245"/>
      <c r="C8" s="245"/>
      <c r="D8" s="245"/>
      <c r="E8" s="245"/>
      <c r="F8" s="245"/>
      <c r="G8" s="245"/>
    </row>
    <row r="9" spans="1:9" ht="18" x14ac:dyDescent="0.25">
      <c r="A9" s="172"/>
      <c r="B9" s="172"/>
      <c r="C9" s="172"/>
      <c r="D9" s="172"/>
      <c r="E9" s="173"/>
      <c r="F9" s="173"/>
      <c r="G9" s="173"/>
    </row>
    <row r="10" spans="1:9" ht="38.25" x14ac:dyDescent="0.25">
      <c r="A10" s="18" t="s">
        <v>19</v>
      </c>
      <c r="B10" s="18" t="s">
        <v>269</v>
      </c>
      <c r="C10" s="18" t="s">
        <v>253</v>
      </c>
      <c r="D10" s="18" t="s">
        <v>254</v>
      </c>
      <c r="E10" s="18" t="s">
        <v>255</v>
      </c>
      <c r="F10" s="18" t="s">
        <v>171</v>
      </c>
      <c r="G10" s="18" t="s">
        <v>144</v>
      </c>
    </row>
    <row r="11" spans="1:9" x14ac:dyDescent="0.25">
      <c r="A11" s="174">
        <v>1</v>
      </c>
      <c r="B11" s="175">
        <v>2</v>
      </c>
      <c r="C11" s="175">
        <v>3</v>
      </c>
      <c r="D11" s="175">
        <v>4</v>
      </c>
      <c r="E11" s="175">
        <v>5</v>
      </c>
      <c r="F11" s="175" t="s">
        <v>172</v>
      </c>
      <c r="G11" s="175" t="s">
        <v>271</v>
      </c>
    </row>
    <row r="12" spans="1:9" s="132" customFormat="1" x14ac:dyDescent="0.25">
      <c r="A12" s="185" t="s">
        <v>208</v>
      </c>
      <c r="B12" s="186">
        <v>2835428.78</v>
      </c>
      <c r="C12" s="186">
        <f>C13+C15+C17+C20+C25</f>
        <v>4154918.7099999995</v>
      </c>
      <c r="D12" s="186">
        <f>D13+D15+D17+D20+D25</f>
        <v>0</v>
      </c>
      <c r="E12" s="186">
        <f>E13+E15+E17+E20+E25</f>
        <v>3357110.1999999997</v>
      </c>
      <c r="F12" s="205">
        <f>E12/B12*100</f>
        <v>118.3986783120682</v>
      </c>
      <c r="G12" s="205">
        <f>E12/C12*100</f>
        <v>80.79845682468239</v>
      </c>
    </row>
    <row r="13" spans="1:9" s="132" customFormat="1" x14ac:dyDescent="0.25">
      <c r="A13" s="181" t="s">
        <v>209</v>
      </c>
      <c r="B13" s="182">
        <v>28110.14</v>
      </c>
      <c r="C13" s="182">
        <f>C14</f>
        <v>92136.7</v>
      </c>
      <c r="D13" s="182"/>
      <c r="E13" s="182">
        <f>E14</f>
        <v>51082.59</v>
      </c>
      <c r="F13" s="182">
        <f t="shared" ref="F13:F52" si="0">E13/B13*100</f>
        <v>181.72300102382982</v>
      </c>
      <c r="G13" s="182">
        <f>E13/C13*100</f>
        <v>55.442174508095036</v>
      </c>
    </row>
    <row r="14" spans="1:9" s="132" customFormat="1" x14ac:dyDescent="0.25">
      <c r="A14" s="176" t="s">
        <v>210</v>
      </c>
      <c r="B14" s="64">
        <v>28110.14</v>
      </c>
      <c r="C14" s="64">
        <v>92136.7</v>
      </c>
      <c r="D14" s="64"/>
      <c r="E14" s="179">
        <v>51082.59</v>
      </c>
      <c r="F14" s="204">
        <f t="shared" si="0"/>
        <v>181.72300102382982</v>
      </c>
      <c r="G14" s="187">
        <f t="shared" ref="G14:G52" si="1">E14/C14*100</f>
        <v>55.442174508095036</v>
      </c>
      <c r="I14" s="167"/>
    </row>
    <row r="15" spans="1:9" s="132" customFormat="1" x14ac:dyDescent="0.25">
      <c r="A15" s="181" t="s">
        <v>211</v>
      </c>
      <c r="B15" s="182">
        <v>6272.08</v>
      </c>
      <c r="C15" s="182">
        <f>C16</f>
        <v>7265.73</v>
      </c>
      <c r="D15" s="182"/>
      <c r="E15" s="182">
        <f>E16</f>
        <v>7076.97</v>
      </c>
      <c r="F15" s="182">
        <f t="shared" si="0"/>
        <v>112.83290391704188</v>
      </c>
      <c r="G15" s="182">
        <f t="shared" si="1"/>
        <v>97.40205044778709</v>
      </c>
    </row>
    <row r="16" spans="1:9" s="132" customFormat="1" x14ac:dyDescent="0.25">
      <c r="A16" s="178" t="s">
        <v>212</v>
      </c>
      <c r="B16" s="64">
        <v>6272.08</v>
      </c>
      <c r="C16" s="64">
        <v>7265.73</v>
      </c>
      <c r="D16" s="64"/>
      <c r="E16" s="167">
        <v>7076.97</v>
      </c>
      <c r="F16" s="204">
        <f t="shared" si="0"/>
        <v>112.83290391704188</v>
      </c>
      <c r="G16" s="187">
        <f t="shared" si="1"/>
        <v>97.40205044778709</v>
      </c>
    </row>
    <row r="17" spans="1:7" s="132" customFormat="1" x14ac:dyDescent="0.25">
      <c r="A17" s="183" t="s">
        <v>216</v>
      </c>
      <c r="B17" s="182">
        <v>278412.23</v>
      </c>
      <c r="C17" s="182">
        <f>C18+C19</f>
        <v>353092.45</v>
      </c>
      <c r="D17" s="182"/>
      <c r="E17" s="182">
        <f>E18+E19</f>
        <v>306648.77</v>
      </c>
      <c r="F17" s="182">
        <f t="shared" si="0"/>
        <v>110.1419898112953</v>
      </c>
      <c r="G17" s="182">
        <f t="shared" si="1"/>
        <v>86.846594992331333</v>
      </c>
    </row>
    <row r="18" spans="1:7" s="132" customFormat="1" x14ac:dyDescent="0.25">
      <c r="A18" s="178" t="s">
        <v>218</v>
      </c>
      <c r="B18" s="64">
        <v>278099.59999999998</v>
      </c>
      <c r="C18" s="64">
        <v>353092.45</v>
      </c>
      <c r="D18" s="64"/>
      <c r="E18" s="179">
        <v>306648.77</v>
      </c>
      <c r="F18" s="204">
        <f t="shared" si="0"/>
        <v>110.2658076458938</v>
      </c>
      <c r="G18" s="187">
        <f t="shared" si="1"/>
        <v>86.846594992331333</v>
      </c>
    </row>
    <row r="19" spans="1:7" s="132" customFormat="1" x14ac:dyDescent="0.25">
      <c r="A19" s="178" t="s">
        <v>217</v>
      </c>
      <c r="B19" s="64">
        <v>312.63</v>
      </c>
      <c r="C19" s="64">
        <v>0</v>
      </c>
      <c r="D19" s="64"/>
      <c r="E19" s="179">
        <v>0</v>
      </c>
      <c r="F19" s="204">
        <f t="shared" si="0"/>
        <v>0</v>
      </c>
      <c r="G19" s="187" t="e">
        <f t="shared" si="1"/>
        <v>#DIV/0!</v>
      </c>
    </row>
    <row r="20" spans="1:7" s="132" customFormat="1" x14ac:dyDescent="0.25">
      <c r="A20" s="184" t="s">
        <v>220</v>
      </c>
      <c r="B20" s="182">
        <v>2518170.2600000002</v>
      </c>
      <c r="C20" s="182">
        <f>SUM(C21:C24)</f>
        <v>3698976.28</v>
      </c>
      <c r="D20" s="182"/>
      <c r="E20" s="182">
        <f>SUM(E21:E24)</f>
        <v>2988854.32</v>
      </c>
      <c r="F20" s="182">
        <f t="shared" si="0"/>
        <v>118.69151055735205</v>
      </c>
      <c r="G20" s="182">
        <f t="shared" si="1"/>
        <v>80.802202927346158</v>
      </c>
    </row>
    <row r="21" spans="1:7" x14ac:dyDescent="0.25">
      <c r="A21" s="178" t="s">
        <v>228</v>
      </c>
      <c r="B21" s="64">
        <v>272</v>
      </c>
      <c r="C21" s="64">
        <v>2431.9</v>
      </c>
      <c r="D21" s="64"/>
      <c r="E21" s="187">
        <v>5036.78</v>
      </c>
      <c r="F21" s="204">
        <f t="shared" si="0"/>
        <v>1851.7573529411764</v>
      </c>
      <c r="G21" s="187">
        <f t="shared" si="1"/>
        <v>207.11295694724288</v>
      </c>
    </row>
    <row r="22" spans="1:7" s="132" customFormat="1" x14ac:dyDescent="0.25">
      <c r="A22" s="178" t="s">
        <v>221</v>
      </c>
      <c r="B22" s="64">
        <v>27737.71</v>
      </c>
      <c r="C22" s="64">
        <v>20488.23</v>
      </c>
      <c r="D22" s="64"/>
      <c r="E22" s="179">
        <v>27044.97</v>
      </c>
      <c r="F22" s="204">
        <f t="shared" si="0"/>
        <v>97.50253355450036</v>
      </c>
      <c r="G22" s="187">
        <f t="shared" si="1"/>
        <v>132.00247166299872</v>
      </c>
    </row>
    <row r="23" spans="1:7" s="132" customFormat="1" x14ac:dyDescent="0.25">
      <c r="A23" s="178" t="s">
        <v>222</v>
      </c>
      <c r="B23" s="64">
        <v>2478284.9900000002</v>
      </c>
      <c r="C23" s="64">
        <v>3646240.89</v>
      </c>
      <c r="D23" s="64"/>
      <c r="E23" s="179">
        <v>2928485.4</v>
      </c>
      <c r="F23" s="204">
        <f t="shared" si="0"/>
        <v>118.16580465186934</v>
      </c>
      <c r="G23" s="187">
        <f t="shared" si="1"/>
        <v>80.315192779268074</v>
      </c>
    </row>
    <row r="24" spans="1:7" x14ac:dyDescent="0.25">
      <c r="A24" s="178" t="s">
        <v>224</v>
      </c>
      <c r="B24" s="64">
        <v>11875.56</v>
      </c>
      <c r="C24" s="64">
        <v>29815.26</v>
      </c>
      <c r="D24" s="64"/>
      <c r="E24" s="179">
        <v>28287.17</v>
      </c>
      <c r="F24" s="204">
        <f t="shared" si="0"/>
        <v>238.1965145222625</v>
      </c>
      <c r="G24" s="187">
        <f t="shared" si="1"/>
        <v>94.874805720292215</v>
      </c>
    </row>
    <row r="25" spans="1:7" x14ac:dyDescent="0.25">
      <c r="A25" s="184" t="s">
        <v>226</v>
      </c>
      <c r="B25" s="182">
        <v>4464.07</v>
      </c>
      <c r="C25" s="182">
        <f>C26</f>
        <v>3447.55</v>
      </c>
      <c r="D25" s="182"/>
      <c r="E25" s="182">
        <f>E26</f>
        <v>3447.55</v>
      </c>
      <c r="F25" s="182">
        <f t="shared" si="0"/>
        <v>77.22885169811407</v>
      </c>
      <c r="G25" s="182">
        <f t="shared" si="1"/>
        <v>100</v>
      </c>
    </row>
    <row r="26" spans="1:7" x14ac:dyDescent="0.25">
      <c r="A26" s="178" t="s">
        <v>227</v>
      </c>
      <c r="B26" s="64">
        <v>4464.07</v>
      </c>
      <c r="C26" s="64">
        <v>3447.55</v>
      </c>
      <c r="D26" s="64"/>
      <c r="E26" s="167">
        <v>3447.55</v>
      </c>
      <c r="F26" s="204">
        <f t="shared" si="0"/>
        <v>77.22885169811407</v>
      </c>
      <c r="G26" s="187">
        <f t="shared" si="1"/>
        <v>100</v>
      </c>
    </row>
    <row r="27" spans="1:7" x14ac:dyDescent="0.25">
      <c r="A27" s="105" t="s">
        <v>213</v>
      </c>
      <c r="B27" s="188">
        <v>2837844.1</v>
      </c>
      <c r="C27" s="188">
        <f>C28+C31+C34+C38+C46</f>
        <v>4042408.7499999995</v>
      </c>
      <c r="D27" s="188">
        <f t="shared" ref="D27:E27" si="2">D28+D31+D34+D38+D46</f>
        <v>0</v>
      </c>
      <c r="E27" s="188">
        <f t="shared" si="2"/>
        <v>3381892.0599999996</v>
      </c>
      <c r="F27" s="205">
        <f t="shared" si="0"/>
        <v>119.17117152418624</v>
      </c>
      <c r="G27" s="209">
        <f t="shared" si="1"/>
        <v>83.660319110480856</v>
      </c>
    </row>
    <row r="28" spans="1:7" x14ac:dyDescent="0.25">
      <c r="A28" s="181" t="s">
        <v>209</v>
      </c>
      <c r="B28" s="80">
        <v>34836.839999999997</v>
      </c>
      <c r="C28" s="80">
        <f>C29+C30</f>
        <v>94336.7</v>
      </c>
      <c r="D28" s="80"/>
      <c r="E28" s="80">
        <f>E29+E30</f>
        <v>57615.38</v>
      </c>
      <c r="F28" s="80">
        <f t="shared" si="0"/>
        <v>165.38635536403416</v>
      </c>
      <c r="G28" s="182">
        <f t="shared" si="1"/>
        <v>61.074194878557343</v>
      </c>
    </row>
    <row r="29" spans="1:7" x14ac:dyDescent="0.25">
      <c r="A29" s="176" t="s">
        <v>210</v>
      </c>
      <c r="B29" s="64">
        <v>31198.35</v>
      </c>
      <c r="C29" s="64">
        <v>92136.7</v>
      </c>
      <c r="D29" s="64"/>
      <c r="E29" s="179">
        <v>55415.38</v>
      </c>
      <c r="F29" s="204">
        <f t="shared" si="0"/>
        <v>177.62279094888032</v>
      </c>
      <c r="G29" s="187">
        <f t="shared" si="1"/>
        <v>60.144741454816597</v>
      </c>
    </row>
    <row r="30" spans="1:7" s="132" customFormat="1" x14ac:dyDescent="0.25">
      <c r="A30" s="177" t="s">
        <v>214</v>
      </c>
      <c r="B30" s="64">
        <v>3638.49</v>
      </c>
      <c r="C30" s="64">
        <v>2200</v>
      </c>
      <c r="D30" s="64"/>
      <c r="E30" s="179">
        <v>2200</v>
      </c>
      <c r="F30" s="204">
        <f t="shared" si="0"/>
        <v>60.464643299830421</v>
      </c>
      <c r="G30" s="187">
        <f t="shared" si="1"/>
        <v>100</v>
      </c>
    </row>
    <row r="31" spans="1:7" s="132" customFormat="1" x14ac:dyDescent="0.25">
      <c r="A31" s="181" t="s">
        <v>211</v>
      </c>
      <c r="B31" s="83">
        <v>3677.5499999999997</v>
      </c>
      <c r="C31" s="83">
        <f>C32+C33</f>
        <v>13653.09</v>
      </c>
      <c r="D31" s="83"/>
      <c r="E31" s="83">
        <f>E32+E33</f>
        <v>11494.76</v>
      </c>
      <c r="F31" s="83">
        <f t="shared" si="0"/>
        <v>312.56570270968444</v>
      </c>
      <c r="G31" s="182">
        <f t="shared" si="1"/>
        <v>84.191637204471661</v>
      </c>
    </row>
    <row r="32" spans="1:7" s="132" customFormat="1" x14ac:dyDescent="0.25">
      <c r="A32" s="178" t="s">
        <v>212</v>
      </c>
      <c r="B32" s="64">
        <v>2868.12</v>
      </c>
      <c r="C32" s="64">
        <v>7265.73</v>
      </c>
      <c r="D32" s="180"/>
      <c r="E32" s="179">
        <v>5112.38</v>
      </c>
      <c r="F32" s="204">
        <f t="shared" si="0"/>
        <v>178.24846938063959</v>
      </c>
      <c r="G32" s="187">
        <f t="shared" si="1"/>
        <v>70.362922927221362</v>
      </c>
    </row>
    <row r="33" spans="1:10" s="132" customFormat="1" x14ac:dyDescent="0.25">
      <c r="A33" s="178" t="s">
        <v>215</v>
      </c>
      <c r="B33" s="64">
        <v>809.43</v>
      </c>
      <c r="C33" s="64">
        <v>6387.36</v>
      </c>
      <c r="D33" s="180"/>
      <c r="E33" s="179">
        <v>6382.38</v>
      </c>
      <c r="F33" s="204">
        <f t="shared" si="0"/>
        <v>788.50302064415712</v>
      </c>
      <c r="G33" s="187">
        <f t="shared" si="1"/>
        <v>99.922033516194489</v>
      </c>
    </row>
    <row r="34" spans="1:10" s="132" customFormat="1" x14ac:dyDescent="0.25">
      <c r="A34" s="183" t="s">
        <v>216</v>
      </c>
      <c r="B34" s="182">
        <v>282159.53999999998</v>
      </c>
      <c r="C34" s="182">
        <f>C35+C36+C37</f>
        <v>286133.52</v>
      </c>
      <c r="D34" s="182">
        <f t="shared" ref="D34:E34" si="3">D35+D36+D37</f>
        <v>0</v>
      </c>
      <c r="E34" s="182">
        <f t="shared" si="3"/>
        <v>281684.80000000005</v>
      </c>
      <c r="F34" s="182">
        <f t="shared" si="0"/>
        <v>99.831747670130184</v>
      </c>
      <c r="G34" s="182">
        <f t="shared" si="1"/>
        <v>98.445229346075919</v>
      </c>
    </row>
    <row r="35" spans="1:10" s="132" customFormat="1" x14ac:dyDescent="0.25">
      <c r="A35" s="178" t="s">
        <v>218</v>
      </c>
      <c r="B35" s="64">
        <v>281797.15999999997</v>
      </c>
      <c r="C35" s="64">
        <v>286133.5</v>
      </c>
      <c r="D35" s="180"/>
      <c r="E35" s="167">
        <v>281684.78000000003</v>
      </c>
      <c r="F35" s="204">
        <f t="shared" si="0"/>
        <v>99.960120251034496</v>
      </c>
      <c r="G35" s="187">
        <f t="shared" si="1"/>
        <v>98.445229237401435</v>
      </c>
    </row>
    <row r="36" spans="1:10" s="132" customFormat="1" x14ac:dyDescent="0.25">
      <c r="A36" s="178" t="s">
        <v>217</v>
      </c>
      <c r="B36" s="64">
        <v>312.63</v>
      </c>
      <c r="C36" s="64">
        <v>0</v>
      </c>
      <c r="D36" s="180"/>
      <c r="E36" s="179">
        <v>0</v>
      </c>
      <c r="F36" s="204">
        <f t="shared" si="0"/>
        <v>0</v>
      </c>
      <c r="G36" s="187" t="e">
        <f t="shared" si="1"/>
        <v>#DIV/0!</v>
      </c>
    </row>
    <row r="37" spans="1:10" s="132" customFormat="1" ht="25.5" x14ac:dyDescent="0.25">
      <c r="A37" s="178" t="s">
        <v>219</v>
      </c>
      <c r="B37" s="64">
        <v>49.75</v>
      </c>
      <c r="C37" s="64">
        <v>0.02</v>
      </c>
      <c r="D37" s="180"/>
      <c r="E37" s="179">
        <v>0.02</v>
      </c>
      <c r="F37" s="204">
        <f t="shared" si="0"/>
        <v>4.0201005025125629E-2</v>
      </c>
      <c r="G37" s="187">
        <f t="shared" si="1"/>
        <v>100</v>
      </c>
      <c r="I37" s="167"/>
    </row>
    <row r="38" spans="1:10" s="132" customFormat="1" x14ac:dyDescent="0.25">
      <c r="A38" s="184" t="s">
        <v>220</v>
      </c>
      <c r="B38" s="83">
        <v>2512706.1</v>
      </c>
      <c r="C38" s="83">
        <f>SUM(C39:C45)</f>
        <v>3644837.8899999997</v>
      </c>
      <c r="D38" s="83">
        <f t="shared" ref="D38:E38" si="4">SUM(D39:D45)</f>
        <v>0</v>
      </c>
      <c r="E38" s="83">
        <f t="shared" si="4"/>
        <v>3029602.1199999996</v>
      </c>
      <c r="F38" s="83">
        <f t="shared" si="0"/>
        <v>120.5712884606759</v>
      </c>
      <c r="G38" s="182">
        <f t="shared" si="1"/>
        <v>83.120352987770332</v>
      </c>
    </row>
    <row r="39" spans="1:10" s="132" customFormat="1" x14ac:dyDescent="0.25">
      <c r="A39" s="178" t="s">
        <v>228</v>
      </c>
      <c r="B39" s="64">
        <v>272</v>
      </c>
      <c r="C39" s="64">
        <v>2431.9</v>
      </c>
      <c r="D39" s="180"/>
      <c r="E39" s="167">
        <v>2042.51</v>
      </c>
      <c r="F39" s="204">
        <f t="shared" si="0"/>
        <v>750.92279411764707</v>
      </c>
      <c r="G39" s="187">
        <f t="shared" si="1"/>
        <v>83.988239648011842</v>
      </c>
    </row>
    <row r="40" spans="1:10" s="132" customFormat="1" x14ac:dyDescent="0.25">
      <c r="A40" s="178" t="s">
        <v>221</v>
      </c>
      <c r="B40" s="64">
        <v>30608.91</v>
      </c>
      <c r="C40" s="64">
        <v>20488.23</v>
      </c>
      <c r="D40" s="180"/>
      <c r="E40" s="179">
        <v>15417.73</v>
      </c>
      <c r="F40" s="204">
        <f t="shared" si="0"/>
        <v>50.370071982308417</v>
      </c>
      <c r="G40" s="187">
        <f t="shared" si="1"/>
        <v>75.251644480757975</v>
      </c>
      <c r="I40" s="167"/>
    </row>
    <row r="41" spans="1:10" s="132" customFormat="1" x14ac:dyDescent="0.25">
      <c r="A41" s="178" t="s">
        <v>272</v>
      </c>
      <c r="B41" s="64">
        <v>0</v>
      </c>
      <c r="C41" s="64">
        <v>11758.31</v>
      </c>
      <c r="D41" s="180"/>
      <c r="E41" s="179">
        <v>11750.31</v>
      </c>
      <c r="F41" s="204" t="e">
        <f t="shared" si="0"/>
        <v>#DIV/0!</v>
      </c>
      <c r="G41" s="187">
        <f t="shared" si="1"/>
        <v>99.931963011691309</v>
      </c>
    </row>
    <row r="42" spans="1:10" s="132" customFormat="1" x14ac:dyDescent="0.25">
      <c r="A42" s="178" t="s">
        <v>222</v>
      </c>
      <c r="B42" s="64">
        <v>2467958.79</v>
      </c>
      <c r="C42" s="64">
        <v>3575229.23</v>
      </c>
      <c r="D42" s="180"/>
      <c r="E42" s="179">
        <v>2969132.69</v>
      </c>
      <c r="F42" s="204">
        <f t="shared" si="0"/>
        <v>120.30722320124316</v>
      </c>
      <c r="G42" s="187">
        <f t="shared" si="1"/>
        <v>83.047337638823223</v>
      </c>
    </row>
    <row r="43" spans="1:10" s="132" customFormat="1" x14ac:dyDescent="0.25">
      <c r="A43" s="178" t="s">
        <v>223</v>
      </c>
      <c r="B43" s="64">
        <v>1990.84</v>
      </c>
      <c r="C43" s="64">
        <v>3725.19</v>
      </c>
      <c r="D43" s="180"/>
      <c r="E43" s="179">
        <v>2803.62</v>
      </c>
      <c r="F43" s="204">
        <f t="shared" si="0"/>
        <v>140.82598300214985</v>
      </c>
      <c r="G43" s="187">
        <f t="shared" si="1"/>
        <v>75.26112762033614</v>
      </c>
      <c r="J43" s="167"/>
    </row>
    <row r="44" spans="1:10" s="132" customFormat="1" x14ac:dyDescent="0.25">
      <c r="A44" s="178" t="s">
        <v>224</v>
      </c>
      <c r="B44" s="64">
        <v>11875.56</v>
      </c>
      <c r="C44" s="64">
        <v>29815.26</v>
      </c>
      <c r="D44" s="180"/>
      <c r="E44" s="179">
        <v>28287.17</v>
      </c>
      <c r="F44" s="204">
        <f t="shared" si="0"/>
        <v>238.1965145222625</v>
      </c>
      <c r="G44" s="187">
        <f t="shared" si="1"/>
        <v>94.874805720292215</v>
      </c>
    </row>
    <row r="45" spans="1:10" x14ac:dyDescent="0.25">
      <c r="A45" s="178" t="s">
        <v>225</v>
      </c>
      <c r="B45" s="64">
        <v>0</v>
      </c>
      <c r="C45" s="64">
        <v>1389.77</v>
      </c>
      <c r="D45" s="180"/>
      <c r="E45" s="210">
        <v>168.09</v>
      </c>
      <c r="F45" s="204" t="e">
        <f t="shared" si="0"/>
        <v>#DIV/0!</v>
      </c>
      <c r="G45" s="187">
        <f t="shared" si="1"/>
        <v>12.094807054404685</v>
      </c>
    </row>
    <row r="46" spans="1:10" x14ac:dyDescent="0.25">
      <c r="A46" s="184" t="s">
        <v>226</v>
      </c>
      <c r="B46" s="83">
        <v>4464.07</v>
      </c>
      <c r="C46" s="83">
        <f>C47</f>
        <v>3447.55</v>
      </c>
      <c r="D46" s="83"/>
      <c r="E46" s="83">
        <f>E47</f>
        <v>1495</v>
      </c>
      <c r="F46" s="83">
        <f t="shared" si="0"/>
        <v>33.489618218352312</v>
      </c>
      <c r="G46" s="182">
        <f t="shared" si="1"/>
        <v>43.364128148975354</v>
      </c>
    </row>
    <row r="47" spans="1:10" x14ac:dyDescent="0.25">
      <c r="A47" s="178" t="s">
        <v>227</v>
      </c>
      <c r="B47" s="64">
        <v>4464.07</v>
      </c>
      <c r="C47" s="64">
        <v>3447.55</v>
      </c>
      <c r="D47" s="180"/>
      <c r="E47" s="167">
        <v>1495</v>
      </c>
      <c r="F47" s="204">
        <f t="shared" si="0"/>
        <v>33.489618218352312</v>
      </c>
      <c r="G47" s="187">
        <f t="shared" si="1"/>
        <v>43.364128148975354</v>
      </c>
    </row>
    <row r="48" spans="1:10" x14ac:dyDescent="0.25">
      <c r="A48" s="190" t="s">
        <v>229</v>
      </c>
      <c r="B48" s="198">
        <v>6488.51</v>
      </c>
      <c r="C48" s="198">
        <f>SUM(C49:C52)</f>
        <v>25460.65</v>
      </c>
      <c r="D48" s="198">
        <f t="shared" ref="D48:E48" si="5">SUM(D49:D52)</f>
        <v>0</v>
      </c>
      <c r="E48" s="198">
        <f t="shared" si="5"/>
        <v>23304.420000000002</v>
      </c>
      <c r="F48" s="205">
        <f t="shared" si="0"/>
        <v>359.16443066281784</v>
      </c>
      <c r="G48" s="209">
        <f t="shared" si="1"/>
        <v>91.531127445685797</v>
      </c>
    </row>
    <row r="49" spans="1:7" x14ac:dyDescent="0.25">
      <c r="A49" s="14" t="s">
        <v>243</v>
      </c>
      <c r="B49" s="64">
        <v>3638.49</v>
      </c>
      <c r="C49" s="64">
        <v>2200</v>
      </c>
      <c r="D49" s="64"/>
      <c r="E49" s="64">
        <v>2200</v>
      </c>
      <c r="F49" s="204">
        <f t="shared" si="0"/>
        <v>60.464643299830421</v>
      </c>
      <c r="G49" s="187">
        <f t="shared" si="1"/>
        <v>100</v>
      </c>
    </row>
    <row r="50" spans="1:7" x14ac:dyDescent="0.25">
      <c r="A50" s="14" t="s">
        <v>244</v>
      </c>
      <c r="B50" s="64">
        <v>809.43</v>
      </c>
      <c r="C50" s="64">
        <v>6387.36</v>
      </c>
      <c r="D50" s="64"/>
      <c r="E50" s="64">
        <v>6382.38</v>
      </c>
      <c r="F50" s="204">
        <f t="shared" si="0"/>
        <v>788.50302064415712</v>
      </c>
      <c r="G50" s="187">
        <f t="shared" si="1"/>
        <v>99.922033516194489</v>
      </c>
    </row>
    <row r="51" spans="1:7" x14ac:dyDescent="0.25">
      <c r="A51" s="199" t="s">
        <v>245</v>
      </c>
      <c r="B51" s="200">
        <v>49.75</v>
      </c>
      <c r="C51" s="200">
        <v>0.02</v>
      </c>
      <c r="D51" s="200"/>
      <c r="E51" s="200">
        <v>0.02</v>
      </c>
      <c r="F51" s="204">
        <f t="shared" si="0"/>
        <v>4.0201005025125629E-2</v>
      </c>
      <c r="G51" s="187">
        <f t="shared" si="1"/>
        <v>100</v>
      </c>
    </row>
    <row r="52" spans="1:7" x14ac:dyDescent="0.25">
      <c r="A52" s="199" t="s">
        <v>246</v>
      </c>
      <c r="B52" s="200">
        <v>1990.84</v>
      </c>
      <c r="C52" s="200">
        <v>16873.27</v>
      </c>
      <c r="D52" s="200"/>
      <c r="E52" s="200">
        <f>E41+E43+E45</f>
        <v>14722.02</v>
      </c>
      <c r="F52" s="204">
        <f t="shared" si="0"/>
        <v>739.48785437302854</v>
      </c>
      <c r="G52" s="187">
        <f t="shared" si="1"/>
        <v>87.250544796592479</v>
      </c>
    </row>
  </sheetData>
  <mergeCells count="4">
    <mergeCell ref="A8:G8"/>
    <mergeCell ref="A1:G1"/>
    <mergeCell ref="A3:G3"/>
    <mergeCell ref="A5:G5"/>
  </mergeCells>
  <pageMargins left="0.5" right="0.44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80" zoomScaleNormal="80" workbookViewId="0">
      <selection activeCell="D18" sqref="D18"/>
    </sheetView>
  </sheetViews>
  <sheetFormatPr defaultRowHeight="15" x14ac:dyDescent="0.25"/>
  <cols>
    <col min="1" max="1" width="37.7109375" style="43" customWidth="1"/>
    <col min="2" max="2" width="25.140625" style="43" customWidth="1"/>
    <col min="3" max="3" width="25.28515625" customWidth="1"/>
    <col min="4" max="4" width="24" customWidth="1"/>
    <col min="5" max="5" width="25.28515625" customWidth="1"/>
    <col min="6" max="7" width="9.42578125" bestFit="1" customWidth="1"/>
  </cols>
  <sheetData>
    <row r="1" spans="1:7" ht="42" customHeight="1" x14ac:dyDescent="0.25">
      <c r="A1" s="219" t="s">
        <v>270</v>
      </c>
      <c r="B1" s="219"/>
      <c r="C1" s="219"/>
      <c r="D1" s="219"/>
      <c r="E1" s="219"/>
      <c r="F1" s="219"/>
      <c r="G1" s="219"/>
    </row>
    <row r="2" spans="1:7" ht="18" customHeight="1" x14ac:dyDescent="0.25">
      <c r="A2" s="42"/>
      <c r="B2" s="42"/>
      <c r="C2" s="3"/>
      <c r="D2" s="3"/>
      <c r="E2" s="3"/>
      <c r="F2" s="3"/>
    </row>
    <row r="3" spans="1:7" ht="15.75" x14ac:dyDescent="0.25">
      <c r="A3" s="219" t="s">
        <v>25</v>
      </c>
      <c r="B3" s="219"/>
      <c r="C3" s="219"/>
      <c r="D3" s="219"/>
      <c r="E3" s="219"/>
      <c r="F3" s="219"/>
      <c r="G3" s="219"/>
    </row>
    <row r="4" spans="1:7" ht="18" x14ac:dyDescent="0.25">
      <c r="A4" s="42"/>
      <c r="B4" s="42"/>
      <c r="C4" s="3"/>
      <c r="D4" s="3"/>
      <c r="E4" s="4"/>
      <c r="F4" s="4"/>
    </row>
    <row r="5" spans="1:7" ht="18" customHeight="1" x14ac:dyDescent="0.25">
      <c r="A5" s="219" t="s">
        <v>7</v>
      </c>
      <c r="B5" s="219"/>
      <c r="C5" s="219"/>
      <c r="D5" s="219"/>
      <c r="E5" s="219"/>
      <c r="F5" s="219"/>
      <c r="G5" s="219"/>
    </row>
    <row r="6" spans="1:7" ht="18" x14ac:dyDescent="0.25">
      <c r="A6" s="42"/>
      <c r="B6" s="42"/>
      <c r="C6" s="3"/>
      <c r="D6" s="3"/>
      <c r="E6" s="4"/>
      <c r="F6" s="4"/>
    </row>
    <row r="7" spans="1:7" ht="15.75" customHeight="1" x14ac:dyDescent="0.25">
      <c r="A7" s="219" t="s">
        <v>18</v>
      </c>
      <c r="B7" s="219"/>
      <c r="C7" s="219"/>
      <c r="D7" s="219"/>
      <c r="E7" s="219"/>
      <c r="F7" s="219"/>
      <c r="G7" s="219"/>
    </row>
    <row r="8" spans="1:7" ht="18" x14ac:dyDescent="0.25">
      <c r="A8" s="42"/>
      <c r="B8" s="42"/>
      <c r="C8" s="3"/>
      <c r="D8" s="3"/>
      <c r="E8" s="4"/>
      <c r="F8" s="4"/>
    </row>
    <row r="9" spans="1:7" ht="25.5" x14ac:dyDescent="0.25">
      <c r="A9" s="18" t="s">
        <v>19</v>
      </c>
      <c r="B9" s="18" t="s">
        <v>269</v>
      </c>
      <c r="C9" s="18" t="s">
        <v>253</v>
      </c>
      <c r="D9" s="18" t="s">
        <v>254</v>
      </c>
      <c r="E9" s="18" t="s">
        <v>255</v>
      </c>
      <c r="F9" s="18" t="s">
        <v>171</v>
      </c>
      <c r="G9" s="18" t="s">
        <v>171</v>
      </c>
    </row>
    <row r="10" spans="1:7" s="132" customForma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172</v>
      </c>
      <c r="G10" s="18" t="s">
        <v>271</v>
      </c>
    </row>
    <row r="11" spans="1:7" ht="15.75" customHeight="1" x14ac:dyDescent="0.25">
      <c r="A11" s="105" t="s">
        <v>20</v>
      </c>
      <c r="B11" s="106">
        <f>B13+B18</f>
        <v>2837844.1</v>
      </c>
      <c r="C11" s="106">
        <f>C13+C18</f>
        <v>4042408.7499999995</v>
      </c>
      <c r="D11" s="106">
        <f t="shared" ref="D11:E11" si="0">D13+D18</f>
        <v>0</v>
      </c>
      <c r="E11" s="106">
        <f t="shared" si="0"/>
        <v>3381892.0600000005</v>
      </c>
      <c r="F11" s="106">
        <f>E11/B11*100</f>
        <v>119.17117152418628</v>
      </c>
      <c r="G11" s="106">
        <f>E11/C11*100</f>
        <v>83.66031911048087</v>
      </c>
    </row>
    <row r="12" spans="1:7" x14ac:dyDescent="0.25">
      <c r="A12" s="44" t="s">
        <v>63</v>
      </c>
      <c r="B12" s="155"/>
      <c r="C12" s="156"/>
      <c r="D12" s="156"/>
      <c r="E12" s="156"/>
      <c r="F12" s="94"/>
      <c r="G12" s="94"/>
    </row>
    <row r="13" spans="1:7" s="40" customFormat="1" x14ac:dyDescent="0.25">
      <c r="A13" s="45" t="s">
        <v>64</v>
      </c>
      <c r="B13" s="87">
        <v>2418840.37</v>
      </c>
      <c r="C13" s="157">
        <f>'POSEBNI DIO'!E8+'POSEBNI DIO'!E14+'POSEBNI DIO'!E153+'POSEBNI DIO'!E228+'POSEBNI DIO'!E274</f>
        <v>3531045.3299999996</v>
      </c>
      <c r="D13" s="157">
        <f>'POSEBNI DIO'!F8+'POSEBNI DIO'!F14+'POSEBNI DIO'!F153+'POSEBNI DIO'!F228+'POSEBNI DIO'!F274</f>
        <v>0</v>
      </c>
      <c r="E13" s="157">
        <f>'POSEBNI DIO'!G8+'POSEBNI DIO'!G14+'POSEBNI DIO'!G153+'POSEBNI DIO'!G228+'POSEBNI DIO'!G274</f>
        <v>2926458.3600000003</v>
      </c>
      <c r="F13" s="64">
        <f t="shared" ref="F13:F18" si="1">E13/B13*100</f>
        <v>120.986006199326</v>
      </c>
      <c r="G13" s="94">
        <f t="shared" ref="G13:G18" si="2">E13/C13*100</f>
        <v>82.877960674608516</v>
      </c>
    </row>
    <row r="14" spans="1:7" s="40" customFormat="1" x14ac:dyDescent="0.25">
      <c r="A14" s="45" t="s">
        <v>65</v>
      </c>
      <c r="B14" s="87"/>
      <c r="C14" s="157"/>
      <c r="D14" s="157"/>
      <c r="E14" s="157"/>
      <c r="F14" s="64"/>
      <c r="G14" s="94"/>
    </row>
    <row r="15" spans="1:7" s="40" customFormat="1" ht="25.5" x14ac:dyDescent="0.25">
      <c r="A15" s="45" t="s">
        <v>66</v>
      </c>
      <c r="B15" s="87"/>
      <c r="C15" s="157"/>
      <c r="D15" s="157"/>
      <c r="E15" s="157"/>
      <c r="F15" s="64"/>
      <c r="G15" s="94"/>
    </row>
    <row r="16" spans="1:7" s="40" customFormat="1" x14ac:dyDescent="0.25">
      <c r="A16" s="45" t="s">
        <v>67</v>
      </c>
      <c r="B16" s="87"/>
      <c r="C16" s="157"/>
      <c r="D16" s="157"/>
      <c r="E16" s="157"/>
      <c r="F16" s="64"/>
      <c r="G16" s="94"/>
    </row>
    <row r="17" spans="1:7" s="40" customFormat="1" ht="25.5" x14ac:dyDescent="0.25">
      <c r="A17" s="45" t="s">
        <v>68</v>
      </c>
      <c r="B17" s="87"/>
      <c r="C17" s="157"/>
      <c r="D17" s="157"/>
      <c r="E17" s="157"/>
      <c r="F17" s="64"/>
      <c r="G17" s="94"/>
    </row>
    <row r="18" spans="1:7" s="40" customFormat="1" x14ac:dyDescent="0.25">
      <c r="A18" s="45" t="s">
        <v>69</v>
      </c>
      <c r="B18" s="87">
        <v>419003.73</v>
      </c>
      <c r="C18" s="157">
        <v>511363.42</v>
      </c>
      <c r="D18" s="157">
        <v>0</v>
      </c>
      <c r="E18" s="157">
        <v>455433.7</v>
      </c>
      <c r="F18" s="64">
        <f t="shared" si="1"/>
        <v>108.69442618088389</v>
      </c>
      <c r="G18" s="94">
        <f t="shared" si="2"/>
        <v>89.062627905609688</v>
      </c>
    </row>
    <row r="19" spans="1:7" s="40" customFormat="1" x14ac:dyDescent="0.25">
      <c r="A19" s="45" t="s">
        <v>70</v>
      </c>
      <c r="B19" s="73"/>
      <c r="C19" s="74"/>
      <c r="D19" s="74"/>
      <c r="E19" s="74"/>
      <c r="F19" s="94"/>
      <c r="G19" s="94"/>
    </row>
    <row r="20" spans="1:7" s="40" customFormat="1" ht="25.5" x14ac:dyDescent="0.25">
      <c r="A20" s="45" t="s">
        <v>71</v>
      </c>
      <c r="B20" s="73"/>
      <c r="C20" s="74"/>
      <c r="D20" s="74"/>
      <c r="E20" s="74"/>
      <c r="F20" s="154"/>
      <c r="G20" s="94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80" zoomScaleNormal="80" workbookViewId="0">
      <selection activeCell="H44" sqref="H4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2.42578125" customWidth="1"/>
    <col min="6" max="6" width="25.28515625" customWidth="1"/>
    <col min="7" max="7" width="23.140625" customWidth="1"/>
    <col min="8" max="8" width="25.28515625" customWidth="1"/>
    <col min="9" max="9" width="21.5703125" customWidth="1"/>
    <col min="10" max="10" width="20.28515625" customWidth="1"/>
  </cols>
  <sheetData>
    <row r="1" spans="1:10" ht="42" customHeight="1" x14ac:dyDescent="0.25">
      <c r="A1" s="219" t="s">
        <v>270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ht="18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29"/>
    </row>
    <row r="3" spans="1:10" ht="15.75" customHeight="1" x14ac:dyDescent="0.25">
      <c r="A3" s="219" t="s">
        <v>25</v>
      </c>
      <c r="B3" s="219"/>
      <c r="C3" s="219"/>
      <c r="D3" s="219"/>
      <c r="E3" s="219"/>
      <c r="F3" s="219"/>
      <c r="G3" s="219"/>
      <c r="H3" s="219"/>
      <c r="I3" s="219"/>
      <c r="J3" s="219"/>
    </row>
    <row r="4" spans="1:10" ht="18" x14ac:dyDescent="0.25">
      <c r="A4" s="130"/>
      <c r="B4" s="130"/>
      <c r="C4" s="130"/>
      <c r="D4" s="130"/>
      <c r="E4" s="130"/>
      <c r="F4" s="130"/>
      <c r="G4" s="130"/>
      <c r="H4" s="131"/>
      <c r="I4" s="131"/>
      <c r="J4" s="129"/>
    </row>
    <row r="5" spans="1:10" ht="18" customHeight="1" x14ac:dyDescent="0.25">
      <c r="A5" s="219" t="s">
        <v>21</v>
      </c>
      <c r="B5" s="219"/>
      <c r="C5" s="219"/>
      <c r="D5" s="219"/>
      <c r="E5" s="219"/>
      <c r="F5" s="219"/>
      <c r="G5" s="219"/>
      <c r="H5" s="219"/>
      <c r="I5" s="219"/>
      <c r="J5" s="219"/>
    </row>
    <row r="6" spans="1:10" ht="18" x14ac:dyDescent="0.25">
      <c r="A6" s="3"/>
      <c r="B6" s="3"/>
      <c r="C6" s="3"/>
      <c r="D6" s="3"/>
      <c r="E6" s="22"/>
      <c r="F6" s="3"/>
      <c r="G6" s="3"/>
      <c r="H6" s="4"/>
      <c r="I6" s="4"/>
    </row>
    <row r="7" spans="1:10" ht="25.5" x14ac:dyDescent="0.25">
      <c r="A7" s="18" t="s">
        <v>8</v>
      </c>
      <c r="B7" s="17" t="s">
        <v>9</v>
      </c>
      <c r="C7" s="17" t="s">
        <v>10</v>
      </c>
      <c r="D7" s="17" t="s">
        <v>37</v>
      </c>
      <c r="E7" s="18" t="s">
        <v>269</v>
      </c>
      <c r="F7" s="18" t="s">
        <v>253</v>
      </c>
      <c r="G7" s="18" t="s">
        <v>254</v>
      </c>
      <c r="H7" s="18" t="s">
        <v>255</v>
      </c>
      <c r="I7" s="18" t="s">
        <v>171</v>
      </c>
      <c r="J7" s="18" t="s">
        <v>171</v>
      </c>
    </row>
    <row r="8" spans="1:10" ht="25.5" x14ac:dyDescent="0.25">
      <c r="A8" s="9">
        <v>8</v>
      </c>
      <c r="B8" s="9"/>
      <c r="C8" s="9"/>
      <c r="D8" s="9" t="s">
        <v>22</v>
      </c>
      <c r="E8" s="9"/>
      <c r="F8" s="7"/>
      <c r="G8" s="7"/>
      <c r="H8" s="7"/>
      <c r="I8" s="7"/>
      <c r="J8" s="7"/>
    </row>
    <row r="9" spans="1:10" s="41" customFormat="1" ht="25.5" x14ac:dyDescent="0.25">
      <c r="A9" s="14"/>
      <c r="B9" s="14">
        <v>81</v>
      </c>
      <c r="C9" s="14"/>
      <c r="D9" s="14" t="s">
        <v>62</v>
      </c>
      <c r="E9" s="14"/>
      <c r="F9" s="7"/>
      <c r="G9" s="7"/>
      <c r="H9" s="7"/>
      <c r="I9" s="7"/>
      <c r="J9" s="7"/>
    </row>
    <row r="10" spans="1:10" x14ac:dyDescent="0.25">
      <c r="A10" s="9"/>
      <c r="B10" s="9"/>
      <c r="C10" s="16" t="s">
        <v>46</v>
      </c>
      <c r="D10" s="16" t="s">
        <v>47</v>
      </c>
      <c r="E10" s="16"/>
      <c r="F10" s="7"/>
      <c r="G10" s="7"/>
      <c r="H10" s="7"/>
      <c r="I10" s="7"/>
      <c r="J10" s="7"/>
    </row>
    <row r="11" spans="1:10" x14ac:dyDescent="0.25">
      <c r="A11" s="9"/>
      <c r="B11" s="25" t="s">
        <v>34</v>
      </c>
      <c r="C11" s="16"/>
      <c r="D11" s="16"/>
      <c r="E11" s="16"/>
      <c r="F11" s="7"/>
      <c r="G11" s="7"/>
      <c r="H11" s="7"/>
      <c r="I11" s="7"/>
      <c r="J11" s="7"/>
    </row>
    <row r="12" spans="1:10" x14ac:dyDescent="0.25">
      <c r="A12" s="9"/>
      <c r="B12" s="14">
        <v>84</v>
      </c>
      <c r="C12" s="14"/>
      <c r="D12" s="14" t="s">
        <v>29</v>
      </c>
      <c r="E12" s="14"/>
      <c r="F12" s="7"/>
      <c r="G12" s="7"/>
      <c r="H12" s="7"/>
      <c r="I12" s="7"/>
      <c r="J12" s="7"/>
    </row>
    <row r="13" spans="1:10" ht="25.5" x14ac:dyDescent="0.25">
      <c r="A13" s="10"/>
      <c r="B13" s="10"/>
      <c r="C13" s="11" t="s">
        <v>60</v>
      </c>
      <c r="D13" s="15" t="s">
        <v>61</v>
      </c>
      <c r="E13" s="15"/>
      <c r="F13" s="7"/>
      <c r="G13" s="7"/>
      <c r="H13" s="7"/>
      <c r="I13" s="7"/>
      <c r="J13" s="7"/>
    </row>
    <row r="14" spans="1:10" ht="25.5" x14ac:dyDescent="0.25">
      <c r="A14" s="12">
        <v>5</v>
      </c>
      <c r="B14" s="13"/>
      <c r="C14" s="13"/>
      <c r="D14" s="23" t="s">
        <v>23</v>
      </c>
      <c r="E14" s="23"/>
      <c r="F14" s="7"/>
      <c r="G14" s="7"/>
      <c r="H14" s="7"/>
      <c r="I14" s="7"/>
      <c r="J14" s="7"/>
    </row>
    <row r="15" spans="1:10" ht="25.5" x14ac:dyDescent="0.25">
      <c r="A15" s="14"/>
      <c r="B15" s="14">
        <v>54</v>
      </c>
      <c r="C15" s="14"/>
      <c r="D15" s="24" t="s">
        <v>30</v>
      </c>
      <c r="E15" s="24"/>
      <c r="F15" s="7"/>
      <c r="G15" s="7"/>
      <c r="H15" s="7"/>
      <c r="I15" s="7"/>
      <c r="J15" s="8"/>
    </row>
    <row r="16" spans="1:10" x14ac:dyDescent="0.25">
      <c r="A16" s="10"/>
      <c r="B16" s="10"/>
      <c r="C16" s="11" t="s">
        <v>50</v>
      </c>
      <c r="D16" s="11" t="s">
        <v>12</v>
      </c>
      <c r="E16" s="11"/>
      <c r="F16" s="7"/>
      <c r="G16" s="7"/>
      <c r="H16" s="7"/>
      <c r="I16" s="7"/>
      <c r="J16" s="7"/>
    </row>
    <row r="17" spans="1:10" x14ac:dyDescent="0.25">
      <c r="A17" s="10"/>
      <c r="B17" s="10"/>
      <c r="C17" s="16" t="s">
        <v>46</v>
      </c>
      <c r="D17" s="16" t="s">
        <v>47</v>
      </c>
      <c r="E17" s="16"/>
      <c r="F17" s="7"/>
      <c r="G17" s="7"/>
      <c r="H17" s="7"/>
      <c r="I17" s="7"/>
      <c r="J17" s="7"/>
    </row>
    <row r="18" spans="1:10" x14ac:dyDescent="0.25">
      <c r="A18" s="14"/>
      <c r="B18" s="14"/>
      <c r="C18" s="11" t="s">
        <v>55</v>
      </c>
      <c r="D18" s="11" t="s">
        <v>56</v>
      </c>
      <c r="E18" s="11"/>
      <c r="F18" s="7"/>
      <c r="G18" s="7"/>
      <c r="H18" s="7"/>
      <c r="I18" s="7"/>
      <c r="J18" s="8"/>
    </row>
    <row r="19" spans="1:10" ht="25.5" x14ac:dyDescent="0.25">
      <c r="A19" s="10"/>
      <c r="B19" s="10"/>
      <c r="C19" s="11" t="s">
        <v>43</v>
      </c>
      <c r="D19" s="15" t="s">
        <v>44</v>
      </c>
      <c r="E19" s="15"/>
      <c r="F19" s="7"/>
      <c r="G19" s="7"/>
      <c r="H19" s="7"/>
      <c r="I19" s="7"/>
      <c r="J19" s="7"/>
    </row>
    <row r="20" spans="1:10" x14ac:dyDescent="0.25">
      <c r="A20" s="10"/>
      <c r="B20" s="25"/>
      <c r="C20" s="11" t="s">
        <v>53</v>
      </c>
      <c r="D20" s="11" t="s">
        <v>54</v>
      </c>
      <c r="E20" s="11"/>
      <c r="F20" s="7"/>
      <c r="G20" s="7"/>
      <c r="H20" s="7"/>
      <c r="I20" s="7"/>
      <c r="J20" s="7"/>
    </row>
    <row r="21" spans="1:10" x14ac:dyDescent="0.25">
      <c r="A21" s="10"/>
      <c r="B21" s="10"/>
      <c r="C21" s="11" t="s">
        <v>39</v>
      </c>
      <c r="D21" s="11" t="s">
        <v>40</v>
      </c>
      <c r="E21" s="11"/>
      <c r="F21" s="7"/>
      <c r="G21" s="7"/>
      <c r="H21" s="7"/>
      <c r="I21" s="7"/>
      <c r="J21" s="7"/>
    </row>
    <row r="22" spans="1:10" x14ac:dyDescent="0.25">
      <c r="A22" s="10"/>
      <c r="B22" s="25"/>
      <c r="C22" s="11" t="s">
        <v>41</v>
      </c>
      <c r="D22" s="11" t="s">
        <v>42</v>
      </c>
      <c r="E22" s="11"/>
      <c r="F22" s="7"/>
      <c r="G22" s="7"/>
      <c r="H22" s="7"/>
      <c r="I22" s="7"/>
      <c r="J22" s="7"/>
    </row>
    <row r="23" spans="1:10" s="40" customFormat="1" x14ac:dyDescent="0.25">
      <c r="A23" s="11"/>
      <c r="B23" s="16"/>
      <c r="C23" s="16" t="s">
        <v>48</v>
      </c>
      <c r="D23" s="16" t="s">
        <v>49</v>
      </c>
      <c r="E23" s="16"/>
      <c r="F23" s="39"/>
      <c r="G23" s="39"/>
      <c r="H23" s="39"/>
      <c r="I23" s="39"/>
      <c r="J23" s="39"/>
    </row>
    <row r="24" spans="1:10" x14ac:dyDescent="0.25">
      <c r="A24" s="14"/>
      <c r="B24" s="14"/>
      <c r="C24" s="11" t="s">
        <v>51</v>
      </c>
      <c r="D24" s="11" t="s">
        <v>52</v>
      </c>
      <c r="E24" s="11"/>
      <c r="F24" s="7"/>
      <c r="G24" s="7"/>
      <c r="H24" s="7"/>
      <c r="I24" s="7"/>
      <c r="J24" s="8"/>
    </row>
  </sheetData>
  <mergeCells count="3">
    <mergeCell ref="A5:J5"/>
    <mergeCell ref="A3:J3"/>
    <mergeCell ref="A1:J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topLeftCell="A271" zoomScale="80" zoomScaleNormal="80" workbookViewId="0">
      <selection activeCell="G295" sqref="G29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42578125" customWidth="1"/>
    <col min="4" max="4" width="31" customWidth="1"/>
    <col min="5" max="5" width="23.7109375" customWidth="1"/>
    <col min="6" max="6" width="19.140625" customWidth="1"/>
    <col min="7" max="7" width="25.140625" customWidth="1"/>
    <col min="8" max="8" width="10.42578125" bestFit="1" customWidth="1"/>
  </cols>
  <sheetData>
    <row r="1" spans="1:10" ht="50.25" customHeight="1" x14ac:dyDescent="0.25">
      <c r="A1" s="219" t="s">
        <v>268</v>
      </c>
      <c r="B1" s="219"/>
      <c r="C1" s="219"/>
      <c r="D1" s="219"/>
      <c r="E1" s="219"/>
      <c r="F1" s="219"/>
      <c r="G1" s="219"/>
      <c r="H1" s="219"/>
      <c r="I1" s="135"/>
      <c r="J1" s="135"/>
    </row>
    <row r="2" spans="1:10" ht="18" x14ac:dyDescent="0.25">
      <c r="A2" s="127"/>
      <c r="B2" s="127"/>
      <c r="C2" s="127"/>
      <c r="D2" s="127"/>
      <c r="E2" s="127"/>
      <c r="F2" s="127"/>
      <c r="G2" s="128"/>
      <c r="H2" s="126"/>
    </row>
    <row r="3" spans="1:10" ht="18" customHeight="1" x14ac:dyDescent="0.25">
      <c r="A3" s="219" t="s">
        <v>24</v>
      </c>
      <c r="B3" s="219"/>
      <c r="C3" s="219"/>
      <c r="D3" s="219"/>
      <c r="E3" s="219"/>
      <c r="F3" s="219"/>
      <c r="G3" s="219"/>
      <c r="H3" s="219"/>
    </row>
    <row r="4" spans="1:10" ht="18" x14ac:dyDescent="0.25">
      <c r="A4" s="3"/>
      <c r="B4" s="3"/>
      <c r="C4" s="3"/>
      <c r="D4" s="259" t="s">
        <v>230</v>
      </c>
      <c r="E4" s="259"/>
      <c r="F4" s="259"/>
      <c r="G4" s="259"/>
    </row>
    <row r="5" spans="1:10" ht="25.5" x14ac:dyDescent="0.25">
      <c r="A5" s="260" t="s">
        <v>26</v>
      </c>
      <c r="B5" s="266"/>
      <c r="C5" s="267"/>
      <c r="D5" s="17" t="s">
        <v>27</v>
      </c>
      <c r="E5" s="18" t="s">
        <v>253</v>
      </c>
      <c r="F5" s="18" t="s">
        <v>254</v>
      </c>
      <c r="G5" s="18" t="s">
        <v>255</v>
      </c>
      <c r="H5" s="18" t="s">
        <v>144</v>
      </c>
    </row>
    <row r="6" spans="1:10" ht="29.25" customHeight="1" x14ac:dyDescent="0.25">
      <c r="A6" s="260">
        <v>1</v>
      </c>
      <c r="B6" s="261"/>
      <c r="C6" s="261"/>
      <c r="D6" s="262"/>
      <c r="E6" s="18">
        <v>2</v>
      </c>
      <c r="F6" s="18">
        <v>3</v>
      </c>
      <c r="G6" s="18">
        <v>4</v>
      </c>
      <c r="H6" s="18" t="s">
        <v>250</v>
      </c>
    </row>
    <row r="7" spans="1:10" ht="25.5" x14ac:dyDescent="0.25">
      <c r="A7" s="256" t="s">
        <v>85</v>
      </c>
      <c r="B7" s="257"/>
      <c r="C7" s="258"/>
      <c r="D7" s="78" t="s">
        <v>86</v>
      </c>
      <c r="E7" s="86">
        <f>E8+E14+E20+E31+E39+E47+E79+E83+E88+E102+E107+E123+E147</f>
        <v>400363.05</v>
      </c>
      <c r="F7" s="86">
        <f t="shared" ref="F7:G7" si="0">F8+F14+F20+F31+F39+F47+F79+F83+F88+F102+F107+F123+F147</f>
        <v>0</v>
      </c>
      <c r="G7" s="86">
        <f t="shared" si="0"/>
        <v>344600.3</v>
      </c>
      <c r="H7" s="86">
        <f>G7/E7*100</f>
        <v>86.071953942802665</v>
      </c>
    </row>
    <row r="8" spans="1:10" ht="27.75" customHeight="1" x14ac:dyDescent="0.25">
      <c r="A8" s="250" t="s">
        <v>87</v>
      </c>
      <c r="B8" s="251"/>
      <c r="C8" s="252"/>
      <c r="D8" s="79" t="s">
        <v>88</v>
      </c>
      <c r="E8" s="81">
        <f>E9</f>
        <v>1500</v>
      </c>
      <c r="F8" s="81">
        <f t="shared" ref="F8:G8" si="1">F9</f>
        <v>0</v>
      </c>
      <c r="G8" s="81">
        <f t="shared" si="1"/>
        <v>1500</v>
      </c>
      <c r="H8" s="81">
        <f>G8/E8*100</f>
        <v>100</v>
      </c>
    </row>
    <row r="9" spans="1:10" s="40" customFormat="1" x14ac:dyDescent="0.25">
      <c r="A9" s="247" t="s">
        <v>89</v>
      </c>
      <c r="B9" s="248"/>
      <c r="C9" s="249"/>
      <c r="D9" s="84" t="s">
        <v>12</v>
      </c>
      <c r="E9" s="85">
        <f t="shared" ref="E9:F9" si="2">E10</f>
        <v>1500</v>
      </c>
      <c r="F9" s="85">
        <f t="shared" si="2"/>
        <v>0</v>
      </c>
      <c r="G9" s="85">
        <f>G10</f>
        <v>1500</v>
      </c>
      <c r="H9" s="85">
        <f>G9/E9*100</f>
        <v>100</v>
      </c>
    </row>
    <row r="10" spans="1:10" x14ac:dyDescent="0.25">
      <c r="A10" s="142">
        <v>3</v>
      </c>
      <c r="B10" s="141"/>
      <c r="C10" s="143"/>
      <c r="D10" s="26" t="s">
        <v>15</v>
      </c>
      <c r="E10" s="64">
        <f>E11</f>
        <v>1500</v>
      </c>
      <c r="F10" s="64"/>
      <c r="G10" s="64">
        <f>G11</f>
        <v>1500</v>
      </c>
      <c r="H10" s="117">
        <f>G10/E10*100</f>
        <v>100</v>
      </c>
    </row>
    <row r="11" spans="1:10" x14ac:dyDescent="0.25">
      <c r="A11" s="139"/>
      <c r="B11" s="141">
        <v>32</v>
      </c>
      <c r="C11" s="140"/>
      <c r="D11" s="26" t="s">
        <v>28</v>
      </c>
      <c r="E11" s="64">
        <v>1500</v>
      </c>
      <c r="F11" s="64"/>
      <c r="G11" s="64">
        <f>G12+G13</f>
        <v>1500</v>
      </c>
      <c r="H11" s="117">
        <f t="shared" ref="H11:H13" si="3">G11/E11*100</f>
        <v>100</v>
      </c>
    </row>
    <row r="12" spans="1:10" s="132" customFormat="1" x14ac:dyDescent="0.25">
      <c r="A12" s="263">
        <v>3231</v>
      </c>
      <c r="B12" s="264"/>
      <c r="C12" s="265"/>
      <c r="D12" s="136" t="s">
        <v>155</v>
      </c>
      <c r="E12" s="64"/>
      <c r="F12" s="64"/>
      <c r="G12" s="64">
        <v>1400</v>
      </c>
      <c r="H12" s="117" t="e">
        <f t="shared" si="3"/>
        <v>#DIV/0!</v>
      </c>
    </row>
    <row r="13" spans="1:10" s="132" customFormat="1" ht="25.5" x14ac:dyDescent="0.25">
      <c r="A13" s="263">
        <v>3291</v>
      </c>
      <c r="B13" s="264"/>
      <c r="C13" s="265"/>
      <c r="D13" s="136" t="s">
        <v>173</v>
      </c>
      <c r="E13" s="64"/>
      <c r="F13" s="64"/>
      <c r="G13" s="64">
        <v>100</v>
      </c>
      <c r="H13" s="117" t="e">
        <f t="shared" si="3"/>
        <v>#DIV/0!</v>
      </c>
    </row>
    <row r="14" spans="1:10" x14ac:dyDescent="0.25">
      <c r="A14" s="250" t="s">
        <v>90</v>
      </c>
      <c r="B14" s="251"/>
      <c r="C14" s="252"/>
      <c r="D14" s="79" t="s">
        <v>91</v>
      </c>
      <c r="E14" s="81">
        <f>E15</f>
        <v>729.99</v>
      </c>
      <c r="F14" s="81">
        <f t="shared" ref="F14:G14" si="4">F15</f>
        <v>0</v>
      </c>
      <c r="G14" s="81">
        <f t="shared" si="4"/>
        <v>729.99</v>
      </c>
      <c r="H14" s="124">
        <f>G14/E14*100</f>
        <v>100</v>
      </c>
    </row>
    <row r="15" spans="1:10" s="40" customFormat="1" x14ac:dyDescent="0.25">
      <c r="A15" s="247" t="s">
        <v>89</v>
      </c>
      <c r="B15" s="248"/>
      <c r="C15" s="249"/>
      <c r="D15" s="84" t="s">
        <v>12</v>
      </c>
      <c r="E15" s="85">
        <f>E16</f>
        <v>729.99</v>
      </c>
      <c r="F15" s="85">
        <f t="shared" ref="F15:G15" si="5">F16</f>
        <v>0</v>
      </c>
      <c r="G15" s="85">
        <f t="shared" si="5"/>
        <v>729.99</v>
      </c>
      <c r="H15" s="85">
        <f>G15/E15*100</f>
        <v>100</v>
      </c>
    </row>
    <row r="16" spans="1:10" x14ac:dyDescent="0.25">
      <c r="A16" s="58">
        <v>3</v>
      </c>
      <c r="B16" s="59"/>
      <c r="C16" s="60"/>
      <c r="D16" s="57" t="s">
        <v>15</v>
      </c>
      <c r="E16" s="64">
        <f>E17</f>
        <v>729.99</v>
      </c>
      <c r="F16" s="64"/>
      <c r="G16" s="64">
        <f>G17</f>
        <v>729.99</v>
      </c>
      <c r="H16" s="117">
        <f>G16/E16*100</f>
        <v>100</v>
      </c>
    </row>
    <row r="17" spans="1:8" x14ac:dyDescent="0.25">
      <c r="A17" s="58"/>
      <c r="B17" s="59">
        <v>31</v>
      </c>
      <c r="C17" s="60"/>
      <c r="D17" s="57" t="s">
        <v>16</v>
      </c>
      <c r="E17" s="64">
        <v>729.99</v>
      </c>
      <c r="F17" s="64"/>
      <c r="G17" s="64">
        <f>G18+G19</f>
        <v>729.99</v>
      </c>
      <c r="H17" s="117">
        <f t="shared" ref="H17:H19" si="6">G17/E17*100</f>
        <v>100</v>
      </c>
    </row>
    <row r="18" spans="1:8" s="132" customFormat="1" x14ac:dyDescent="0.25">
      <c r="A18" s="119"/>
      <c r="B18" s="120"/>
      <c r="C18" s="121">
        <v>3111</v>
      </c>
      <c r="D18" s="136" t="s">
        <v>162</v>
      </c>
      <c r="E18" s="64"/>
      <c r="F18" s="64"/>
      <c r="G18" s="64">
        <v>626.59</v>
      </c>
      <c r="H18" s="117" t="e">
        <f t="shared" si="6"/>
        <v>#DIV/0!</v>
      </c>
    </row>
    <row r="19" spans="1:8" s="132" customFormat="1" ht="25.5" x14ac:dyDescent="0.25">
      <c r="A19" s="119"/>
      <c r="B19" s="120"/>
      <c r="C19" s="121">
        <v>3132</v>
      </c>
      <c r="D19" s="136" t="s">
        <v>164</v>
      </c>
      <c r="E19" s="64"/>
      <c r="F19" s="64"/>
      <c r="G19" s="64">
        <v>103.4</v>
      </c>
      <c r="H19" s="117" t="e">
        <f t="shared" si="6"/>
        <v>#DIV/0!</v>
      </c>
    </row>
    <row r="20" spans="1:8" ht="25.5" x14ac:dyDescent="0.25">
      <c r="A20" s="250" t="s">
        <v>92</v>
      </c>
      <c r="B20" s="251"/>
      <c r="C20" s="252"/>
      <c r="D20" s="79" t="s">
        <v>93</v>
      </c>
      <c r="E20" s="81">
        <f t="shared" ref="E20" si="7">E21</f>
        <v>26275.11</v>
      </c>
      <c r="F20" s="81">
        <f t="shared" ref="F20" si="8">F21</f>
        <v>0</v>
      </c>
      <c r="G20" s="81">
        <f t="shared" ref="G20" si="9">G21</f>
        <v>22868.54</v>
      </c>
      <c r="H20" s="124">
        <f>G20/E20*100</f>
        <v>87.034992432001232</v>
      </c>
    </row>
    <row r="21" spans="1:8" s="40" customFormat="1" ht="15" customHeight="1" x14ac:dyDescent="0.25">
      <c r="A21" s="247" t="s">
        <v>89</v>
      </c>
      <c r="B21" s="248"/>
      <c r="C21" s="249"/>
      <c r="D21" s="84" t="s">
        <v>12</v>
      </c>
      <c r="E21" s="85">
        <f t="shared" ref="E21:F21" si="10">E22</f>
        <v>26275.11</v>
      </c>
      <c r="F21" s="85">
        <f t="shared" si="10"/>
        <v>0</v>
      </c>
      <c r="G21" s="85">
        <f>G22</f>
        <v>22868.54</v>
      </c>
      <c r="H21" s="85">
        <f>G21/E21*100</f>
        <v>87.034992432001232</v>
      </c>
    </row>
    <row r="22" spans="1:8" ht="15" customHeight="1" x14ac:dyDescent="0.25">
      <c r="A22" s="142">
        <v>3</v>
      </c>
      <c r="B22" s="141"/>
      <c r="C22" s="143"/>
      <c r="D22" s="57" t="s">
        <v>15</v>
      </c>
      <c r="E22" s="64">
        <f t="shared" ref="E22:F22" si="11">E23+E27</f>
        <v>26275.11</v>
      </c>
      <c r="F22" s="64">
        <f t="shared" si="11"/>
        <v>0</v>
      </c>
      <c r="G22" s="64">
        <f>G23+G27</f>
        <v>22868.54</v>
      </c>
      <c r="H22" s="117">
        <f>G22/E22*100</f>
        <v>87.034992432001232</v>
      </c>
    </row>
    <row r="23" spans="1:8" x14ac:dyDescent="0.25">
      <c r="A23" s="142"/>
      <c r="B23" s="141">
        <v>31</v>
      </c>
      <c r="C23" s="143"/>
      <c r="D23" s="57" t="s">
        <v>16</v>
      </c>
      <c r="E23" s="64">
        <v>15483.35</v>
      </c>
      <c r="F23" s="64"/>
      <c r="G23" s="64">
        <f>SUM(G24:G26)</f>
        <v>14762.56</v>
      </c>
      <c r="H23" s="117">
        <f t="shared" ref="H23:H30" si="12">G23/E23*100</f>
        <v>95.344741286607871</v>
      </c>
    </row>
    <row r="24" spans="1:8" s="132" customFormat="1" x14ac:dyDescent="0.25">
      <c r="A24" s="142"/>
      <c r="B24" s="141"/>
      <c r="C24" s="143">
        <v>3111</v>
      </c>
      <c r="D24" s="136" t="s">
        <v>162</v>
      </c>
      <c r="E24" s="64"/>
      <c r="F24" s="64"/>
      <c r="G24" s="64">
        <v>7425</v>
      </c>
      <c r="H24" s="117" t="e">
        <f t="shared" si="12"/>
        <v>#DIV/0!</v>
      </c>
    </row>
    <row r="25" spans="1:8" s="132" customFormat="1" x14ac:dyDescent="0.25">
      <c r="A25" s="142"/>
      <c r="B25" s="141"/>
      <c r="C25" s="143">
        <v>3121</v>
      </c>
      <c r="D25" s="136" t="s">
        <v>163</v>
      </c>
      <c r="E25" s="64"/>
      <c r="F25" s="64"/>
      <c r="G25" s="64">
        <v>6112.4</v>
      </c>
      <c r="H25" s="117" t="e">
        <f t="shared" si="12"/>
        <v>#DIV/0!</v>
      </c>
    </row>
    <row r="26" spans="1:8" s="132" customFormat="1" ht="25.5" x14ac:dyDescent="0.25">
      <c r="A26" s="142"/>
      <c r="B26" s="141"/>
      <c r="C26" s="143">
        <v>3132</v>
      </c>
      <c r="D26" s="136" t="s">
        <v>164</v>
      </c>
      <c r="E26" s="64"/>
      <c r="F26" s="64"/>
      <c r="G26" s="64">
        <v>1225.1600000000001</v>
      </c>
      <c r="H26" s="117" t="e">
        <f t="shared" si="12"/>
        <v>#DIV/0!</v>
      </c>
    </row>
    <row r="27" spans="1:8" x14ac:dyDescent="0.25">
      <c r="A27" s="142"/>
      <c r="B27" s="141">
        <v>32</v>
      </c>
      <c r="C27" s="143"/>
      <c r="D27" s="110" t="s">
        <v>28</v>
      </c>
      <c r="E27" s="64">
        <v>10791.76</v>
      </c>
      <c r="F27" s="64"/>
      <c r="G27" s="64">
        <f>SUM(G28:G30)</f>
        <v>8105.98</v>
      </c>
      <c r="H27" s="117">
        <f t="shared" si="12"/>
        <v>75.112678562162245</v>
      </c>
    </row>
    <row r="28" spans="1:8" s="132" customFormat="1" x14ac:dyDescent="0.25">
      <c r="A28" s="142"/>
      <c r="B28" s="141"/>
      <c r="C28" s="143">
        <v>3211</v>
      </c>
      <c r="D28" s="136" t="s">
        <v>153</v>
      </c>
      <c r="E28" s="64"/>
      <c r="F28" s="64"/>
      <c r="G28" s="64">
        <v>30</v>
      </c>
      <c r="H28" s="117" t="e">
        <f t="shared" si="12"/>
        <v>#DIV/0!</v>
      </c>
    </row>
    <row r="29" spans="1:8" s="132" customFormat="1" ht="25.5" x14ac:dyDescent="0.25">
      <c r="A29" s="142"/>
      <c r="B29" s="141"/>
      <c r="C29" s="143">
        <v>3212</v>
      </c>
      <c r="D29" s="136" t="s">
        <v>174</v>
      </c>
      <c r="E29" s="64"/>
      <c r="F29" s="64"/>
      <c r="G29" s="64">
        <v>7635.98</v>
      </c>
      <c r="H29" s="117" t="e">
        <f t="shared" si="12"/>
        <v>#DIV/0!</v>
      </c>
    </row>
    <row r="30" spans="1:8" s="132" customFormat="1" x14ac:dyDescent="0.25">
      <c r="A30" s="142"/>
      <c r="B30" s="141"/>
      <c r="C30" s="143">
        <v>3236</v>
      </c>
      <c r="D30" s="136" t="s">
        <v>184</v>
      </c>
      <c r="E30" s="64"/>
      <c r="F30" s="64"/>
      <c r="G30" s="64">
        <v>440</v>
      </c>
      <c r="H30" s="117" t="e">
        <f t="shared" si="12"/>
        <v>#DIV/0!</v>
      </c>
    </row>
    <row r="31" spans="1:8" ht="42.75" customHeight="1" x14ac:dyDescent="0.25">
      <c r="A31" s="250" t="s">
        <v>94</v>
      </c>
      <c r="B31" s="251"/>
      <c r="C31" s="252"/>
      <c r="D31" s="79" t="s">
        <v>95</v>
      </c>
      <c r="E31" s="81">
        <f>E32</f>
        <v>94500</v>
      </c>
      <c r="F31" s="81"/>
      <c r="G31" s="81">
        <f>G32</f>
        <v>92534.290000000008</v>
      </c>
      <c r="H31" s="124">
        <f>G31/E31*100</f>
        <v>97.919883597883612</v>
      </c>
    </row>
    <row r="32" spans="1:8" s="40" customFormat="1" x14ac:dyDescent="0.25">
      <c r="A32" s="247" t="s">
        <v>96</v>
      </c>
      <c r="B32" s="248"/>
      <c r="C32" s="249"/>
      <c r="D32" s="84" t="s">
        <v>97</v>
      </c>
      <c r="E32" s="85">
        <f>E33+E36</f>
        <v>94500</v>
      </c>
      <c r="F32" s="85">
        <f t="shared" ref="F32:G32" si="13">F33+F36</f>
        <v>0</v>
      </c>
      <c r="G32" s="85">
        <f t="shared" si="13"/>
        <v>92534.290000000008</v>
      </c>
      <c r="H32" s="85">
        <f>G32/E32*100</f>
        <v>97.919883597883612</v>
      </c>
    </row>
    <row r="33" spans="1:8" x14ac:dyDescent="0.25">
      <c r="A33" s="142">
        <v>3</v>
      </c>
      <c r="B33" s="141"/>
      <c r="C33" s="143"/>
      <c r="D33" s="57" t="s">
        <v>15</v>
      </c>
      <c r="E33" s="64">
        <f>E34</f>
        <v>58000</v>
      </c>
      <c r="F33" s="64">
        <f t="shared" ref="F33:G33" si="14">F34</f>
        <v>0</v>
      </c>
      <c r="G33" s="64">
        <f t="shared" si="14"/>
        <v>57391.53</v>
      </c>
      <c r="H33" s="117">
        <f>G33/E33*100</f>
        <v>98.950913793103439</v>
      </c>
    </row>
    <row r="34" spans="1:8" ht="38.25" x14ac:dyDescent="0.25">
      <c r="A34" s="142"/>
      <c r="B34" s="141">
        <v>37</v>
      </c>
      <c r="C34" s="143"/>
      <c r="D34" s="57" t="s">
        <v>98</v>
      </c>
      <c r="E34" s="64">
        <v>58000</v>
      </c>
      <c r="F34" s="64"/>
      <c r="G34" s="64">
        <f>G35</f>
        <v>57391.53</v>
      </c>
      <c r="H34" s="117">
        <f t="shared" ref="H34:H37" si="15">G34/E34*100</f>
        <v>98.950913793103439</v>
      </c>
    </row>
    <row r="35" spans="1:8" x14ac:dyDescent="0.25">
      <c r="A35" s="142"/>
      <c r="B35" s="141"/>
      <c r="C35" s="143">
        <v>3722</v>
      </c>
      <c r="D35" s="110" t="s">
        <v>151</v>
      </c>
      <c r="E35" s="64"/>
      <c r="F35" s="64"/>
      <c r="G35" s="64">
        <v>57391.53</v>
      </c>
      <c r="H35" s="117" t="e">
        <f t="shared" si="15"/>
        <v>#DIV/0!</v>
      </c>
    </row>
    <row r="36" spans="1:8" ht="25.5" x14ac:dyDescent="0.25">
      <c r="A36" s="142">
        <v>4</v>
      </c>
      <c r="B36" s="141"/>
      <c r="C36" s="143"/>
      <c r="D36" s="57" t="s">
        <v>17</v>
      </c>
      <c r="E36" s="64">
        <f>E37</f>
        <v>36500</v>
      </c>
      <c r="F36" s="64">
        <f t="shared" ref="F36:G36" si="16">F37</f>
        <v>0</v>
      </c>
      <c r="G36" s="64">
        <f t="shared" si="16"/>
        <v>35142.76</v>
      </c>
      <c r="H36" s="117">
        <f t="shared" si="15"/>
        <v>96.281534246575347</v>
      </c>
    </row>
    <row r="37" spans="1:8" ht="25.5" x14ac:dyDescent="0.25">
      <c r="A37" s="142"/>
      <c r="B37" s="141">
        <v>42</v>
      </c>
      <c r="C37" s="143"/>
      <c r="D37" s="57" t="s">
        <v>36</v>
      </c>
      <c r="E37" s="64">
        <v>36500</v>
      </c>
      <c r="F37" s="64"/>
      <c r="G37" s="64">
        <f>G38</f>
        <v>35142.76</v>
      </c>
      <c r="H37" s="117">
        <f t="shared" si="15"/>
        <v>96.281534246575347</v>
      </c>
    </row>
    <row r="38" spans="1:8" x14ac:dyDescent="0.25">
      <c r="A38" s="142"/>
      <c r="B38" s="141"/>
      <c r="C38" s="143">
        <v>4241</v>
      </c>
      <c r="D38" s="110" t="s">
        <v>152</v>
      </c>
      <c r="E38" s="64"/>
      <c r="F38" s="64"/>
      <c r="G38" s="64">
        <v>35142.76</v>
      </c>
      <c r="H38" s="117" t="e">
        <f t="shared" ref="H38:H46" si="17">G38/E38*100</f>
        <v>#DIV/0!</v>
      </c>
    </row>
    <row r="39" spans="1:8" s="132" customFormat="1" x14ac:dyDescent="0.25">
      <c r="A39" s="250" t="s">
        <v>259</v>
      </c>
      <c r="B39" s="251"/>
      <c r="C39" s="252"/>
      <c r="D39" s="207" t="s">
        <v>256</v>
      </c>
      <c r="E39" s="81">
        <f>E41</f>
        <v>1328</v>
      </c>
      <c r="F39" s="81">
        <f t="shared" ref="F39:G39" si="18">F41</f>
        <v>0</v>
      </c>
      <c r="G39" s="81">
        <f t="shared" si="18"/>
        <v>622.04999999999995</v>
      </c>
      <c r="H39" s="81">
        <f t="shared" si="17"/>
        <v>46.841114457831324</v>
      </c>
    </row>
    <row r="40" spans="1:8" s="132" customFormat="1" x14ac:dyDescent="0.25">
      <c r="A40" s="247" t="s">
        <v>96</v>
      </c>
      <c r="B40" s="248"/>
      <c r="C40" s="249"/>
      <c r="D40" s="208" t="s">
        <v>97</v>
      </c>
      <c r="E40" s="85">
        <f>E41</f>
        <v>1328</v>
      </c>
      <c r="F40" s="85">
        <f t="shared" ref="F40:G40" si="19">F41</f>
        <v>0</v>
      </c>
      <c r="G40" s="85">
        <f t="shared" si="19"/>
        <v>622.04999999999995</v>
      </c>
      <c r="H40" s="85"/>
    </row>
    <row r="41" spans="1:8" s="132" customFormat="1" x14ac:dyDescent="0.25">
      <c r="A41" s="142">
        <v>3</v>
      </c>
      <c r="B41" s="141"/>
      <c r="C41" s="143"/>
      <c r="D41" s="136" t="s">
        <v>15</v>
      </c>
      <c r="E41" s="64">
        <f>E42</f>
        <v>1328</v>
      </c>
      <c r="F41" s="64">
        <f t="shared" ref="F41:G41" si="20">F42</f>
        <v>0</v>
      </c>
      <c r="G41" s="64">
        <f t="shared" si="20"/>
        <v>622.04999999999995</v>
      </c>
      <c r="H41" s="117">
        <f t="shared" si="17"/>
        <v>46.841114457831324</v>
      </c>
    </row>
    <row r="42" spans="1:8" s="132" customFormat="1" x14ac:dyDescent="0.25">
      <c r="A42" s="142"/>
      <c r="B42" s="141">
        <v>32</v>
      </c>
      <c r="C42" s="143"/>
      <c r="D42" s="136" t="s">
        <v>28</v>
      </c>
      <c r="E42" s="64">
        <v>1328</v>
      </c>
      <c r="F42" s="64"/>
      <c r="G42" s="64">
        <f>SUM(G43:G46)</f>
        <v>622.04999999999995</v>
      </c>
      <c r="H42" s="117">
        <f t="shared" si="17"/>
        <v>46.841114457831324</v>
      </c>
    </row>
    <row r="43" spans="1:8" s="132" customFormat="1" x14ac:dyDescent="0.25">
      <c r="A43" s="142"/>
      <c r="B43" s="141"/>
      <c r="C43" s="143">
        <v>3211</v>
      </c>
      <c r="D43" s="136" t="s">
        <v>153</v>
      </c>
      <c r="E43" s="64"/>
      <c r="F43" s="64"/>
      <c r="G43" s="64">
        <v>62</v>
      </c>
      <c r="H43" s="117" t="e">
        <f t="shared" si="17"/>
        <v>#DIV/0!</v>
      </c>
    </row>
    <row r="44" spans="1:8" s="132" customFormat="1" ht="25.5" x14ac:dyDescent="0.25">
      <c r="A44" s="142"/>
      <c r="B44" s="141"/>
      <c r="C44" s="143">
        <v>3221</v>
      </c>
      <c r="D44" s="136" t="s">
        <v>154</v>
      </c>
      <c r="E44" s="64"/>
      <c r="F44" s="64"/>
      <c r="G44" s="64">
        <v>65.27</v>
      </c>
      <c r="H44" s="117" t="e">
        <f t="shared" si="17"/>
        <v>#DIV/0!</v>
      </c>
    </row>
    <row r="45" spans="1:8" s="132" customFormat="1" x14ac:dyDescent="0.25">
      <c r="A45" s="142"/>
      <c r="B45" s="141"/>
      <c r="C45" s="143">
        <v>3222</v>
      </c>
      <c r="D45" s="136" t="s">
        <v>160</v>
      </c>
      <c r="E45" s="64"/>
      <c r="F45" s="64"/>
      <c r="G45" s="64">
        <v>44.48</v>
      </c>
      <c r="H45" s="117" t="e">
        <f t="shared" si="17"/>
        <v>#DIV/0!</v>
      </c>
    </row>
    <row r="46" spans="1:8" s="132" customFormat="1" x14ac:dyDescent="0.25">
      <c r="A46" s="142"/>
      <c r="B46" s="141"/>
      <c r="C46" s="143">
        <v>3239</v>
      </c>
      <c r="D46" s="136" t="s">
        <v>156</v>
      </c>
      <c r="E46" s="64"/>
      <c r="F46" s="64"/>
      <c r="G46" s="64">
        <v>450.3</v>
      </c>
      <c r="H46" s="117" t="e">
        <f t="shared" si="17"/>
        <v>#DIV/0!</v>
      </c>
    </row>
    <row r="47" spans="1:8" ht="29.25" customHeight="1" x14ac:dyDescent="0.25">
      <c r="A47" s="250" t="s">
        <v>99</v>
      </c>
      <c r="B47" s="251"/>
      <c r="C47" s="252"/>
      <c r="D47" s="79" t="s">
        <v>100</v>
      </c>
      <c r="E47" s="81">
        <f>E48+E58+E62+E72+E76</f>
        <v>38904.340000000004</v>
      </c>
      <c r="F47" s="81">
        <f t="shared" ref="F47:G47" si="21">F48+F58+F62+F72+F76</f>
        <v>0</v>
      </c>
      <c r="G47" s="81">
        <f t="shared" si="21"/>
        <v>33476.759999999995</v>
      </c>
      <c r="H47" s="124">
        <f>G47/E47*100</f>
        <v>86.048908682167564</v>
      </c>
    </row>
    <row r="48" spans="1:8" s="40" customFormat="1" ht="15" customHeight="1" x14ac:dyDescent="0.25">
      <c r="A48" s="247" t="s">
        <v>96</v>
      </c>
      <c r="B48" s="248"/>
      <c r="C48" s="249"/>
      <c r="D48" s="84" t="s">
        <v>97</v>
      </c>
      <c r="E48" s="85">
        <f>E49+E54</f>
        <v>5501.5</v>
      </c>
      <c r="F48" s="85">
        <f t="shared" ref="F48:G48" si="22">F49+F54</f>
        <v>0</v>
      </c>
      <c r="G48" s="85">
        <f t="shared" si="22"/>
        <v>4991.8599999999997</v>
      </c>
      <c r="H48" s="85">
        <f>G48/E48*100</f>
        <v>90.736344633281831</v>
      </c>
    </row>
    <row r="49" spans="1:8" x14ac:dyDescent="0.25">
      <c r="A49" s="144">
        <v>3</v>
      </c>
      <c r="B49" s="145"/>
      <c r="C49" s="146"/>
      <c r="D49" s="26" t="s">
        <v>15</v>
      </c>
      <c r="E49" s="64">
        <f>E50</f>
        <v>3737.13</v>
      </c>
      <c r="F49" s="64">
        <f t="shared" ref="F49:G49" si="23">F50</f>
        <v>0</v>
      </c>
      <c r="G49" s="64">
        <f t="shared" si="23"/>
        <v>3227.49</v>
      </c>
      <c r="H49" s="117">
        <f>G49/E49*100</f>
        <v>86.362797119714855</v>
      </c>
    </row>
    <row r="50" spans="1:8" x14ac:dyDescent="0.25">
      <c r="A50" s="142"/>
      <c r="B50" s="141">
        <v>32</v>
      </c>
      <c r="C50" s="143"/>
      <c r="D50" s="57" t="s">
        <v>28</v>
      </c>
      <c r="E50" s="64">
        <v>3737.13</v>
      </c>
      <c r="F50" s="64"/>
      <c r="G50" s="64">
        <f>G51+G52+G53</f>
        <v>3227.49</v>
      </c>
      <c r="H50" s="117">
        <f t="shared" ref="H50:H57" si="24">G50/E50*100</f>
        <v>86.362797119714855</v>
      </c>
    </row>
    <row r="51" spans="1:8" s="132" customFormat="1" x14ac:dyDescent="0.25">
      <c r="A51" s="142"/>
      <c r="B51" s="141"/>
      <c r="C51" s="143">
        <v>3211</v>
      </c>
      <c r="D51" s="136" t="s">
        <v>153</v>
      </c>
      <c r="E51" s="64"/>
      <c r="F51" s="64"/>
      <c r="G51" s="64">
        <v>113.14</v>
      </c>
      <c r="H51" s="117" t="e">
        <f t="shared" si="24"/>
        <v>#DIV/0!</v>
      </c>
    </row>
    <row r="52" spans="1:8" s="132" customFormat="1" ht="25.5" x14ac:dyDescent="0.25">
      <c r="A52" s="142"/>
      <c r="B52" s="141"/>
      <c r="C52" s="143">
        <v>3221</v>
      </c>
      <c r="D52" s="136" t="s">
        <v>154</v>
      </c>
      <c r="E52" s="64"/>
      <c r="F52" s="64"/>
      <c r="G52" s="64">
        <v>0</v>
      </c>
      <c r="H52" s="117" t="e">
        <f t="shared" si="24"/>
        <v>#DIV/0!</v>
      </c>
    </row>
    <row r="53" spans="1:8" s="132" customFormat="1" x14ac:dyDescent="0.25">
      <c r="A53" s="142"/>
      <c r="B53" s="141"/>
      <c r="C53" s="143">
        <v>3237</v>
      </c>
      <c r="D53" s="136" t="s">
        <v>168</v>
      </c>
      <c r="E53" s="64"/>
      <c r="F53" s="64"/>
      <c r="G53" s="64">
        <v>3114.35</v>
      </c>
      <c r="H53" s="117" t="e">
        <f t="shared" si="24"/>
        <v>#DIV/0!</v>
      </c>
    </row>
    <row r="54" spans="1:8" ht="25.5" x14ac:dyDescent="0.25">
      <c r="A54" s="142">
        <v>4</v>
      </c>
      <c r="B54" s="141"/>
      <c r="C54" s="143"/>
      <c r="D54" s="57" t="s">
        <v>17</v>
      </c>
      <c r="E54" s="64">
        <v>1764.37</v>
      </c>
      <c r="F54" s="64"/>
      <c r="G54" s="64">
        <f>G55</f>
        <v>1764.37</v>
      </c>
      <c r="H54" s="117">
        <f t="shared" si="24"/>
        <v>100</v>
      </c>
    </row>
    <row r="55" spans="1:8" ht="25.5" x14ac:dyDescent="0.25">
      <c r="A55" s="142"/>
      <c r="B55" s="141">
        <v>42</v>
      </c>
      <c r="C55" s="143"/>
      <c r="D55" s="57" t="s">
        <v>36</v>
      </c>
      <c r="E55" s="64">
        <v>1764.37</v>
      </c>
      <c r="F55" s="64"/>
      <c r="G55" s="64">
        <f>G56+G57</f>
        <v>1764.37</v>
      </c>
      <c r="H55" s="117">
        <f t="shared" si="24"/>
        <v>100</v>
      </c>
    </row>
    <row r="56" spans="1:8" x14ac:dyDescent="0.25">
      <c r="A56" s="142"/>
      <c r="B56" s="141"/>
      <c r="C56" s="143">
        <v>4221</v>
      </c>
      <c r="D56" s="110" t="s">
        <v>157</v>
      </c>
      <c r="E56" s="64"/>
      <c r="F56" s="64"/>
      <c r="G56" s="64">
        <v>630</v>
      </c>
      <c r="H56" s="117" t="e">
        <f t="shared" si="24"/>
        <v>#DIV/0!</v>
      </c>
    </row>
    <row r="57" spans="1:8" ht="25.5" x14ac:dyDescent="0.25">
      <c r="A57" s="142"/>
      <c r="B57" s="141"/>
      <c r="C57" s="143">
        <v>4227</v>
      </c>
      <c r="D57" s="110" t="s">
        <v>158</v>
      </c>
      <c r="E57" s="64"/>
      <c r="F57" s="64"/>
      <c r="G57" s="64">
        <v>1134.3699999999999</v>
      </c>
      <c r="H57" s="117" t="e">
        <f t="shared" si="24"/>
        <v>#DIV/0!</v>
      </c>
    </row>
    <row r="58" spans="1:8" ht="23.25" customHeight="1" x14ac:dyDescent="0.25">
      <c r="A58" s="247" t="s">
        <v>145</v>
      </c>
      <c r="B58" s="248"/>
      <c r="C58" s="249"/>
      <c r="D58" s="107" t="s">
        <v>146</v>
      </c>
      <c r="E58" s="82">
        <v>245.26</v>
      </c>
      <c r="F58" s="82"/>
      <c r="G58" s="82">
        <v>29.64</v>
      </c>
      <c r="H58" s="85">
        <f t="shared" ref="H58:H63" si="25">G58/E58*100</f>
        <v>12.08513414335807</v>
      </c>
    </row>
    <row r="59" spans="1:8" x14ac:dyDescent="0.25">
      <c r="A59" s="142">
        <v>3</v>
      </c>
      <c r="B59" s="141"/>
      <c r="C59" s="110"/>
      <c r="D59" s="110" t="s">
        <v>15</v>
      </c>
      <c r="E59" s="64">
        <v>245.26</v>
      </c>
      <c r="F59" s="64"/>
      <c r="G59" s="64">
        <v>29.64</v>
      </c>
      <c r="H59" s="117">
        <f t="shared" si="25"/>
        <v>12.08513414335807</v>
      </c>
    </row>
    <row r="60" spans="1:8" x14ac:dyDescent="0.25">
      <c r="A60" s="142"/>
      <c r="B60" s="141">
        <v>32</v>
      </c>
      <c r="C60" s="110"/>
      <c r="D60" s="110" t="s">
        <v>28</v>
      </c>
      <c r="E60" s="64">
        <v>245.26</v>
      </c>
      <c r="F60" s="64"/>
      <c r="G60" s="64">
        <v>29.64</v>
      </c>
      <c r="H60" s="117">
        <f t="shared" si="25"/>
        <v>12.08513414335807</v>
      </c>
    </row>
    <row r="61" spans="1:8" s="132" customFormat="1" ht="25.5" x14ac:dyDescent="0.25">
      <c r="A61" s="142"/>
      <c r="B61" s="141"/>
      <c r="C61" s="136">
        <v>3221</v>
      </c>
      <c r="D61" s="136" t="s">
        <v>154</v>
      </c>
      <c r="E61" s="64"/>
      <c r="F61" s="64"/>
      <c r="G61" s="64">
        <v>29.64</v>
      </c>
      <c r="H61" s="117" t="e">
        <f t="shared" si="25"/>
        <v>#DIV/0!</v>
      </c>
    </row>
    <row r="62" spans="1:8" s="40" customFormat="1" x14ac:dyDescent="0.25">
      <c r="A62" s="247" t="s">
        <v>101</v>
      </c>
      <c r="B62" s="248"/>
      <c r="C62" s="249"/>
      <c r="D62" s="84" t="s">
        <v>42</v>
      </c>
      <c r="E62" s="85">
        <f>E63+E68</f>
        <v>29815.260000000002</v>
      </c>
      <c r="F62" s="85">
        <f t="shared" ref="F62:G62" si="26">F63+F68</f>
        <v>0</v>
      </c>
      <c r="G62" s="85">
        <f t="shared" si="26"/>
        <v>28287.170000000002</v>
      </c>
      <c r="H62" s="85">
        <f t="shared" si="25"/>
        <v>94.874805720292215</v>
      </c>
    </row>
    <row r="63" spans="1:8" x14ac:dyDescent="0.25">
      <c r="A63" s="61">
        <v>3</v>
      </c>
      <c r="B63" s="62"/>
      <c r="C63" s="63"/>
      <c r="D63" s="57" t="s">
        <v>15</v>
      </c>
      <c r="E63" s="64">
        <f>E64</f>
        <v>19817.13</v>
      </c>
      <c r="F63" s="64">
        <f t="shared" ref="F63:G63" si="27">F64</f>
        <v>0</v>
      </c>
      <c r="G63" s="64">
        <f t="shared" si="27"/>
        <v>18289.04</v>
      </c>
      <c r="H63" s="117">
        <f t="shared" si="25"/>
        <v>92.289044881877444</v>
      </c>
    </row>
    <row r="64" spans="1:8" x14ac:dyDescent="0.25">
      <c r="A64" s="61"/>
      <c r="B64" s="62">
        <v>32</v>
      </c>
      <c r="C64" s="63"/>
      <c r="D64" s="57" t="s">
        <v>28</v>
      </c>
      <c r="E64" s="64">
        <v>19817.13</v>
      </c>
      <c r="F64" s="64"/>
      <c r="G64" s="64">
        <f>SUM(G65:G67)</f>
        <v>18289.04</v>
      </c>
      <c r="H64" s="117">
        <f t="shared" ref="H64:H71" si="28">G64/E64*100</f>
        <v>92.289044881877444</v>
      </c>
    </row>
    <row r="65" spans="1:8" s="132" customFormat="1" x14ac:dyDescent="0.25">
      <c r="A65" s="61"/>
      <c r="B65" s="62"/>
      <c r="C65" s="63">
        <v>3211</v>
      </c>
      <c r="D65" s="136" t="s">
        <v>153</v>
      </c>
      <c r="E65" s="64"/>
      <c r="F65" s="64"/>
      <c r="G65" s="64">
        <v>641.13</v>
      </c>
      <c r="H65" s="117" t="e">
        <f t="shared" si="28"/>
        <v>#DIV/0!</v>
      </c>
    </row>
    <row r="66" spans="1:8" s="132" customFormat="1" ht="25.5" x14ac:dyDescent="0.25">
      <c r="A66" s="61"/>
      <c r="B66" s="62"/>
      <c r="C66" s="63">
        <v>3221</v>
      </c>
      <c r="D66" s="136" t="s">
        <v>154</v>
      </c>
      <c r="E66" s="64"/>
      <c r="F66" s="64"/>
      <c r="G66" s="64">
        <v>0</v>
      </c>
      <c r="H66" s="117" t="e">
        <f t="shared" si="28"/>
        <v>#DIV/0!</v>
      </c>
    </row>
    <row r="67" spans="1:8" s="132" customFormat="1" x14ac:dyDescent="0.25">
      <c r="A67" s="61"/>
      <c r="B67" s="62"/>
      <c r="C67" s="63">
        <v>3237</v>
      </c>
      <c r="D67" s="136" t="s">
        <v>168</v>
      </c>
      <c r="E67" s="64"/>
      <c r="F67" s="64"/>
      <c r="G67" s="64">
        <v>17647.91</v>
      </c>
      <c r="H67" s="117" t="e">
        <f t="shared" si="28"/>
        <v>#DIV/0!</v>
      </c>
    </row>
    <row r="68" spans="1:8" ht="25.5" x14ac:dyDescent="0.25">
      <c r="A68" s="61">
        <v>4</v>
      </c>
      <c r="B68" s="62"/>
      <c r="C68" s="63"/>
      <c r="D68" s="57" t="s">
        <v>17</v>
      </c>
      <c r="E68" s="64">
        <f>E69</f>
        <v>9998.1299999999992</v>
      </c>
      <c r="F68" s="64">
        <f t="shared" ref="F68:G68" si="29">F69</f>
        <v>0</v>
      </c>
      <c r="G68" s="64">
        <f t="shared" si="29"/>
        <v>9998.130000000001</v>
      </c>
      <c r="H68" s="117">
        <f t="shared" si="28"/>
        <v>100.00000000000003</v>
      </c>
    </row>
    <row r="69" spans="1:8" ht="25.5" x14ac:dyDescent="0.25">
      <c r="A69" s="61"/>
      <c r="B69" s="62">
        <v>42</v>
      </c>
      <c r="C69" s="63"/>
      <c r="D69" s="57" t="s">
        <v>36</v>
      </c>
      <c r="E69" s="64">
        <v>9998.1299999999992</v>
      </c>
      <c r="F69" s="64"/>
      <c r="G69" s="64">
        <f>G70+G71</f>
        <v>9998.130000000001</v>
      </c>
      <c r="H69" s="117">
        <f t="shared" si="28"/>
        <v>100.00000000000003</v>
      </c>
    </row>
    <row r="70" spans="1:8" x14ac:dyDescent="0.25">
      <c r="A70" s="61"/>
      <c r="B70" s="62"/>
      <c r="C70" s="63">
        <v>4221</v>
      </c>
      <c r="D70" s="110" t="s">
        <v>157</v>
      </c>
      <c r="E70" s="64"/>
      <c r="F70" s="64"/>
      <c r="G70" s="64">
        <v>3570</v>
      </c>
      <c r="H70" s="117" t="e">
        <f t="shared" si="28"/>
        <v>#DIV/0!</v>
      </c>
    </row>
    <row r="71" spans="1:8" ht="25.5" x14ac:dyDescent="0.25">
      <c r="A71" s="61"/>
      <c r="B71" s="62"/>
      <c r="C71" s="63">
        <v>4227</v>
      </c>
      <c r="D71" s="110" t="s">
        <v>158</v>
      </c>
      <c r="E71" s="64"/>
      <c r="F71" s="64"/>
      <c r="G71" s="64">
        <v>6428.13</v>
      </c>
      <c r="H71" s="117" t="e">
        <f t="shared" si="28"/>
        <v>#DIV/0!</v>
      </c>
    </row>
    <row r="72" spans="1:8" s="40" customFormat="1" ht="25.5" x14ac:dyDescent="0.25">
      <c r="A72" s="247" t="s">
        <v>102</v>
      </c>
      <c r="B72" s="248"/>
      <c r="C72" s="249"/>
      <c r="D72" s="84" t="s">
        <v>103</v>
      </c>
      <c r="E72" s="85">
        <v>1389.77</v>
      </c>
      <c r="F72" s="85"/>
      <c r="G72" s="85">
        <v>168.09</v>
      </c>
      <c r="H72" s="85">
        <f>G72/E72*100</f>
        <v>12.094807054404685</v>
      </c>
    </row>
    <row r="73" spans="1:8" ht="25.5" x14ac:dyDescent="0.25">
      <c r="A73" s="153">
        <v>3</v>
      </c>
      <c r="B73" s="62"/>
      <c r="C73" s="63"/>
      <c r="D73" s="57" t="s">
        <v>17</v>
      </c>
      <c r="E73" s="64">
        <v>1389.77</v>
      </c>
      <c r="F73" s="64"/>
      <c r="G73" s="64">
        <v>168.09</v>
      </c>
      <c r="H73" s="117">
        <f>G73/E73*100</f>
        <v>12.094807054404685</v>
      </c>
    </row>
    <row r="74" spans="1:8" ht="25.5" x14ac:dyDescent="0.25">
      <c r="A74" s="55"/>
      <c r="B74" s="141">
        <v>32</v>
      </c>
      <c r="C74" s="57"/>
      <c r="D74" s="57" t="s">
        <v>36</v>
      </c>
      <c r="E74" s="64">
        <v>1389.77</v>
      </c>
      <c r="F74" s="64"/>
      <c r="G74" s="64">
        <v>168.09</v>
      </c>
      <c r="H74" s="117">
        <f>G74/E74*100</f>
        <v>12.094807054404685</v>
      </c>
    </row>
    <row r="75" spans="1:8" s="132" customFormat="1" ht="25.5" x14ac:dyDescent="0.25">
      <c r="A75" s="137"/>
      <c r="B75" s="141"/>
      <c r="C75" s="136">
        <v>3221</v>
      </c>
      <c r="D75" s="136" t="s">
        <v>154</v>
      </c>
      <c r="E75" s="64"/>
      <c r="F75" s="64"/>
      <c r="G75" s="64">
        <v>168.09</v>
      </c>
      <c r="H75" s="117" t="e">
        <f>G75/E75*100</f>
        <v>#DIV/0!</v>
      </c>
    </row>
    <row r="76" spans="1:8" s="132" customFormat="1" x14ac:dyDescent="0.25">
      <c r="A76" s="247" t="s">
        <v>267</v>
      </c>
      <c r="B76" s="248"/>
      <c r="C76" s="249"/>
      <c r="D76" s="206" t="s">
        <v>141</v>
      </c>
      <c r="E76" s="85">
        <v>1952.55</v>
      </c>
      <c r="F76" s="85"/>
      <c r="G76" s="85">
        <v>0</v>
      </c>
      <c r="H76" s="85">
        <f t="shared" ref="H76:H78" si="30">G76/E76*100</f>
        <v>0</v>
      </c>
    </row>
    <row r="77" spans="1:8" s="132" customFormat="1" ht="25.5" x14ac:dyDescent="0.25">
      <c r="A77" s="137">
        <v>4</v>
      </c>
      <c r="B77" s="141"/>
      <c r="C77" s="136"/>
      <c r="D77" s="136" t="s">
        <v>17</v>
      </c>
      <c r="E77" s="64">
        <v>1952.55</v>
      </c>
      <c r="F77" s="64"/>
      <c r="G77" s="64">
        <v>0</v>
      </c>
      <c r="H77" s="117">
        <f t="shared" si="30"/>
        <v>0</v>
      </c>
    </row>
    <row r="78" spans="1:8" s="132" customFormat="1" ht="25.5" x14ac:dyDescent="0.25">
      <c r="A78" s="137"/>
      <c r="B78" s="141">
        <v>42</v>
      </c>
      <c r="C78" s="136"/>
      <c r="D78" s="136" t="s">
        <v>36</v>
      </c>
      <c r="E78" s="64">
        <v>1952.55</v>
      </c>
      <c r="F78" s="64"/>
      <c r="G78" s="64">
        <v>0</v>
      </c>
      <c r="H78" s="117">
        <f t="shared" si="30"/>
        <v>0</v>
      </c>
    </row>
    <row r="79" spans="1:8" s="132" customFormat="1" x14ac:dyDescent="0.25">
      <c r="A79" s="250" t="s">
        <v>258</v>
      </c>
      <c r="B79" s="251"/>
      <c r="C79" s="252"/>
      <c r="D79" s="207" t="s">
        <v>257</v>
      </c>
      <c r="E79" s="81">
        <v>33333.339999999997</v>
      </c>
      <c r="F79" s="81"/>
      <c r="G79" s="81">
        <v>0</v>
      </c>
      <c r="H79" s="81">
        <f t="shared" ref="H79:H82" si="31">G79/E79*100</f>
        <v>0</v>
      </c>
    </row>
    <row r="80" spans="1:8" s="132" customFormat="1" x14ac:dyDescent="0.25">
      <c r="A80" s="247" t="s">
        <v>266</v>
      </c>
      <c r="B80" s="248"/>
      <c r="C80" s="249"/>
      <c r="D80" s="107" t="s">
        <v>12</v>
      </c>
      <c r="E80" s="95">
        <v>33333.339999999997</v>
      </c>
      <c r="F80" s="95"/>
      <c r="G80" s="95">
        <v>0</v>
      </c>
      <c r="H80" s="95">
        <f t="shared" si="31"/>
        <v>0</v>
      </c>
    </row>
    <row r="81" spans="1:8" s="132" customFormat="1" ht="25.5" x14ac:dyDescent="0.25">
      <c r="A81" s="137">
        <v>4</v>
      </c>
      <c r="B81" s="141"/>
      <c r="C81" s="136"/>
      <c r="D81" s="136" t="s">
        <v>17</v>
      </c>
      <c r="E81" s="96">
        <v>33333.339999999997</v>
      </c>
      <c r="F81" s="96"/>
      <c r="G81" s="96">
        <v>0</v>
      </c>
      <c r="H81" s="117">
        <f t="shared" si="31"/>
        <v>0</v>
      </c>
    </row>
    <row r="82" spans="1:8" s="132" customFormat="1" ht="25.5" x14ac:dyDescent="0.25">
      <c r="A82" s="137"/>
      <c r="B82" s="141">
        <v>42</v>
      </c>
      <c r="C82" s="136"/>
      <c r="D82" s="136" t="s">
        <v>36</v>
      </c>
      <c r="E82" s="96">
        <v>33333.339999999997</v>
      </c>
      <c r="F82" s="96"/>
      <c r="G82" s="96">
        <v>0</v>
      </c>
      <c r="H82" s="117">
        <f t="shared" si="31"/>
        <v>0</v>
      </c>
    </row>
    <row r="83" spans="1:8" ht="30.75" customHeight="1" x14ac:dyDescent="0.25">
      <c r="A83" s="253" t="s">
        <v>147</v>
      </c>
      <c r="B83" s="254"/>
      <c r="C83" s="255"/>
      <c r="D83" s="111" t="s">
        <v>148</v>
      </c>
      <c r="E83" s="115">
        <v>264</v>
      </c>
      <c r="F83" s="115"/>
      <c r="G83" s="115">
        <v>264</v>
      </c>
      <c r="H83" s="124">
        <f>G83/E83*100</f>
        <v>100</v>
      </c>
    </row>
    <row r="84" spans="1:8" x14ac:dyDescent="0.25">
      <c r="A84" s="247" t="s">
        <v>143</v>
      </c>
      <c r="B84" s="248"/>
      <c r="C84" s="249"/>
      <c r="D84" s="107" t="s">
        <v>136</v>
      </c>
      <c r="E84" s="95">
        <v>264</v>
      </c>
      <c r="F84" s="95"/>
      <c r="G84" s="95">
        <v>264</v>
      </c>
      <c r="H84" s="85">
        <f>G84/E84*100</f>
        <v>100</v>
      </c>
    </row>
    <row r="85" spans="1:8" ht="18.75" customHeight="1" x14ac:dyDescent="0.25">
      <c r="A85" s="142">
        <v>3</v>
      </c>
      <c r="B85" s="141"/>
      <c r="C85" s="143"/>
      <c r="D85" s="110" t="s">
        <v>15</v>
      </c>
      <c r="E85" s="96">
        <v>264</v>
      </c>
      <c r="F85" s="96"/>
      <c r="G85" s="96">
        <v>264</v>
      </c>
      <c r="H85" s="117">
        <f>G85/E85*100</f>
        <v>100</v>
      </c>
    </row>
    <row r="86" spans="1:8" x14ac:dyDescent="0.25">
      <c r="A86" s="142"/>
      <c r="B86" s="141">
        <v>32</v>
      </c>
      <c r="C86" s="143"/>
      <c r="D86" s="110" t="s">
        <v>28</v>
      </c>
      <c r="E86" s="96">
        <v>264</v>
      </c>
      <c r="F86" s="96"/>
      <c r="G86" s="96">
        <v>264</v>
      </c>
      <c r="H86" s="117">
        <f t="shared" ref="H86:H87" si="32">G86/E86*100</f>
        <v>100</v>
      </c>
    </row>
    <row r="87" spans="1:8" s="132" customFormat="1" x14ac:dyDescent="0.25">
      <c r="A87" s="142"/>
      <c r="B87" s="141"/>
      <c r="C87" s="143">
        <v>3222</v>
      </c>
      <c r="D87" s="136" t="s">
        <v>160</v>
      </c>
      <c r="E87" s="96"/>
      <c r="F87" s="96"/>
      <c r="G87" s="96"/>
      <c r="H87" s="117" t="e">
        <f t="shared" si="32"/>
        <v>#DIV/0!</v>
      </c>
    </row>
    <row r="88" spans="1:8" ht="25.5" customHeight="1" x14ac:dyDescent="0.25">
      <c r="A88" s="253" t="s">
        <v>129</v>
      </c>
      <c r="B88" s="254"/>
      <c r="C88" s="255"/>
      <c r="D88" s="79" t="s">
        <v>107</v>
      </c>
      <c r="E88" s="81">
        <f>E89+E94+E98</f>
        <v>139807.38</v>
      </c>
      <c r="F88" s="81">
        <f t="shared" ref="F88:G88" si="33">F89+F94+F98</f>
        <v>0</v>
      </c>
      <c r="G88" s="81">
        <f t="shared" si="33"/>
        <v>138586.57999999999</v>
      </c>
      <c r="H88" s="124">
        <f>G88/E88*100</f>
        <v>99.126798599616123</v>
      </c>
    </row>
    <row r="89" spans="1:8" x14ac:dyDescent="0.25">
      <c r="A89" s="247" t="s">
        <v>89</v>
      </c>
      <c r="B89" s="248"/>
      <c r="C89" s="249"/>
      <c r="D89" s="107" t="s">
        <v>12</v>
      </c>
      <c r="E89" s="82">
        <f>E90</f>
        <v>948.85</v>
      </c>
      <c r="F89" s="82"/>
      <c r="G89" s="82">
        <f>G90</f>
        <v>948.85</v>
      </c>
      <c r="H89" s="85">
        <f>G89/E89*100</f>
        <v>100</v>
      </c>
    </row>
    <row r="90" spans="1:8" x14ac:dyDescent="0.25">
      <c r="A90" s="142">
        <v>3</v>
      </c>
      <c r="B90" s="141"/>
      <c r="C90" s="143"/>
      <c r="D90" s="110" t="s">
        <v>15</v>
      </c>
      <c r="E90" s="64">
        <f>E91</f>
        <v>948.85</v>
      </c>
      <c r="F90" s="64"/>
      <c r="G90" s="64">
        <f t="shared" ref="G90" si="34">G91</f>
        <v>948.85</v>
      </c>
      <c r="H90" s="117">
        <f>G90/E90*100</f>
        <v>100</v>
      </c>
    </row>
    <row r="91" spans="1:8" x14ac:dyDescent="0.25">
      <c r="A91" s="142"/>
      <c r="B91" s="141">
        <v>32</v>
      </c>
      <c r="C91" s="143"/>
      <c r="D91" s="110" t="s">
        <v>28</v>
      </c>
      <c r="E91" s="64">
        <v>948.85</v>
      </c>
      <c r="F91" s="64"/>
      <c r="G91" s="64">
        <f>G92+G93</f>
        <v>948.85</v>
      </c>
      <c r="H91" s="117">
        <f t="shared" ref="H91:H97" si="35">G91/E91*100</f>
        <v>100</v>
      </c>
    </row>
    <row r="92" spans="1:8" s="132" customFormat="1" x14ac:dyDescent="0.25">
      <c r="A92" s="142"/>
      <c r="B92" s="141"/>
      <c r="C92" s="143">
        <v>3233</v>
      </c>
      <c r="D92" s="136" t="s">
        <v>275</v>
      </c>
      <c r="E92" s="64"/>
      <c r="F92" s="64"/>
      <c r="G92" s="64">
        <v>248.85</v>
      </c>
      <c r="H92" s="117"/>
    </row>
    <row r="93" spans="1:8" s="132" customFormat="1" x14ac:dyDescent="0.25">
      <c r="A93" s="142"/>
      <c r="B93" s="141"/>
      <c r="C93" s="143">
        <v>3237</v>
      </c>
      <c r="D93" s="136" t="s">
        <v>168</v>
      </c>
      <c r="E93" s="94"/>
      <c r="F93" s="64"/>
      <c r="G93" s="64">
        <v>700</v>
      </c>
      <c r="H93" s="117" t="e">
        <f t="shared" si="35"/>
        <v>#DIV/0!</v>
      </c>
    </row>
    <row r="94" spans="1:8" s="132" customFormat="1" ht="25.5" x14ac:dyDescent="0.25">
      <c r="A94" s="247" t="s">
        <v>149</v>
      </c>
      <c r="B94" s="248"/>
      <c r="C94" s="249"/>
      <c r="D94" s="107" t="s">
        <v>150</v>
      </c>
      <c r="E94" s="82">
        <f>E95</f>
        <v>700</v>
      </c>
      <c r="F94" s="82"/>
      <c r="G94" s="82">
        <f t="shared" ref="G94:G95" si="36">G95</f>
        <v>700</v>
      </c>
      <c r="H94" s="116">
        <f t="shared" si="35"/>
        <v>100</v>
      </c>
    </row>
    <row r="95" spans="1:8" s="132" customFormat="1" x14ac:dyDescent="0.25">
      <c r="A95" s="142">
        <v>3</v>
      </c>
      <c r="B95" s="141"/>
      <c r="C95" s="143"/>
      <c r="D95" s="136" t="s">
        <v>15</v>
      </c>
      <c r="E95" s="64">
        <f>E96</f>
        <v>700</v>
      </c>
      <c r="F95" s="64"/>
      <c r="G95" s="64">
        <f t="shared" si="36"/>
        <v>700</v>
      </c>
      <c r="H95" s="117">
        <f t="shared" si="35"/>
        <v>100</v>
      </c>
    </row>
    <row r="96" spans="1:8" s="132" customFormat="1" x14ac:dyDescent="0.25">
      <c r="A96" s="142">
        <v>32</v>
      </c>
      <c r="B96" s="141"/>
      <c r="C96" s="143"/>
      <c r="D96" s="136" t="s">
        <v>28</v>
      </c>
      <c r="E96" s="64">
        <v>700</v>
      </c>
      <c r="F96" s="64"/>
      <c r="G96" s="64">
        <v>700</v>
      </c>
      <c r="H96" s="117">
        <f t="shared" si="35"/>
        <v>100</v>
      </c>
    </row>
    <row r="97" spans="1:8" s="132" customFormat="1" x14ac:dyDescent="0.25">
      <c r="A97" s="142">
        <v>3237</v>
      </c>
      <c r="B97" s="141"/>
      <c r="C97" s="143"/>
      <c r="D97" s="136" t="s">
        <v>168</v>
      </c>
      <c r="E97" s="94"/>
      <c r="F97" s="64"/>
      <c r="G97" s="64">
        <v>700</v>
      </c>
      <c r="H97" s="117" t="e">
        <f t="shared" si="35"/>
        <v>#DIV/0!</v>
      </c>
    </row>
    <row r="98" spans="1:8" s="40" customFormat="1" x14ac:dyDescent="0.25">
      <c r="A98" s="247" t="s">
        <v>96</v>
      </c>
      <c r="B98" s="248"/>
      <c r="C98" s="249"/>
      <c r="D98" s="84" t="s">
        <v>106</v>
      </c>
      <c r="E98" s="85">
        <f>E99</f>
        <v>138158.53</v>
      </c>
      <c r="F98" s="85"/>
      <c r="G98" s="85">
        <f t="shared" ref="G98" si="37">G99</f>
        <v>136937.72999999998</v>
      </c>
      <c r="H98" s="85">
        <f>G98/E98*100</f>
        <v>99.116377396314206</v>
      </c>
    </row>
    <row r="99" spans="1:8" x14ac:dyDescent="0.25">
      <c r="A99" s="142">
        <v>3</v>
      </c>
      <c r="B99" s="141"/>
      <c r="C99" s="143"/>
      <c r="D99" s="57" t="s">
        <v>15</v>
      </c>
      <c r="E99" s="64">
        <f>E100</f>
        <v>138158.53</v>
      </c>
      <c r="F99" s="64"/>
      <c r="G99" s="64">
        <f t="shared" ref="G99" si="38">G100</f>
        <v>136937.72999999998</v>
      </c>
      <c r="H99" s="117">
        <f>G99/E99*100</f>
        <v>99.116377396314206</v>
      </c>
    </row>
    <row r="100" spans="1:8" x14ac:dyDescent="0.25">
      <c r="A100" s="142"/>
      <c r="B100" s="141">
        <v>32</v>
      </c>
      <c r="C100" s="143"/>
      <c r="D100" s="57" t="s">
        <v>28</v>
      </c>
      <c r="E100" s="64">
        <v>138158.53</v>
      </c>
      <c r="F100" s="64"/>
      <c r="G100" s="64">
        <f>G101</f>
        <v>136937.72999999998</v>
      </c>
      <c r="H100" s="117">
        <f t="shared" ref="H100:H101" si="39">G100/E100*100</f>
        <v>99.116377396314206</v>
      </c>
    </row>
    <row r="101" spans="1:8" x14ac:dyDescent="0.25">
      <c r="A101" s="142"/>
      <c r="B101" s="141"/>
      <c r="C101" s="143">
        <v>3222</v>
      </c>
      <c r="D101" s="114" t="s">
        <v>160</v>
      </c>
      <c r="E101" s="64"/>
      <c r="F101" s="64"/>
      <c r="G101" s="64">
        <v>136937.72999999998</v>
      </c>
      <c r="H101" s="117" t="e">
        <f t="shared" si="39"/>
        <v>#DIV/0!</v>
      </c>
    </row>
    <row r="102" spans="1:8" ht="54.75" customHeight="1" x14ac:dyDescent="0.25">
      <c r="A102" s="253" t="s">
        <v>130</v>
      </c>
      <c r="B102" s="254"/>
      <c r="C102" s="255"/>
      <c r="D102" s="79" t="s">
        <v>108</v>
      </c>
      <c r="E102" s="81">
        <f>E103</f>
        <v>1358.17</v>
      </c>
      <c r="F102" s="81">
        <f t="shared" ref="F102:G102" si="40">F103</f>
        <v>0</v>
      </c>
      <c r="G102" s="81">
        <f t="shared" si="40"/>
        <v>1358.17</v>
      </c>
      <c r="H102" s="124">
        <f>G102/E102*100</f>
        <v>100</v>
      </c>
    </row>
    <row r="103" spans="1:8" s="40" customFormat="1" x14ac:dyDescent="0.25">
      <c r="A103" s="247" t="s">
        <v>96</v>
      </c>
      <c r="B103" s="248"/>
      <c r="C103" s="249"/>
      <c r="D103" s="84" t="s">
        <v>106</v>
      </c>
      <c r="E103" s="85">
        <f>E104</f>
        <v>1358.17</v>
      </c>
      <c r="F103" s="85"/>
      <c r="G103" s="85">
        <f t="shared" ref="G103" si="41">G104</f>
        <v>1358.17</v>
      </c>
      <c r="H103" s="85">
        <f>G103/E103*100</f>
        <v>100</v>
      </c>
    </row>
    <row r="104" spans="1:8" x14ac:dyDescent="0.25">
      <c r="A104" s="142">
        <v>3</v>
      </c>
      <c r="B104" s="141"/>
      <c r="C104" s="143"/>
      <c r="D104" s="57" t="s">
        <v>15</v>
      </c>
      <c r="E104" s="64">
        <f>E105</f>
        <v>1358.17</v>
      </c>
      <c r="F104" s="64"/>
      <c r="G104" s="64">
        <f t="shared" ref="G104" si="42">G105</f>
        <v>1358.17</v>
      </c>
      <c r="H104" s="117">
        <f>G104/E104*100</f>
        <v>100</v>
      </c>
    </row>
    <row r="105" spans="1:8" x14ac:dyDescent="0.25">
      <c r="A105" s="142"/>
      <c r="B105" s="141">
        <v>38</v>
      </c>
      <c r="C105" s="143"/>
      <c r="D105" s="57" t="s">
        <v>58</v>
      </c>
      <c r="E105" s="64">
        <v>1358.17</v>
      </c>
      <c r="F105" s="64"/>
      <c r="G105" s="64">
        <v>1358.17</v>
      </c>
      <c r="H105" s="117">
        <f t="shared" ref="H105:H106" si="43">G105/E105*100</f>
        <v>100</v>
      </c>
    </row>
    <row r="106" spans="1:8" x14ac:dyDescent="0.25">
      <c r="A106" s="142"/>
      <c r="B106" s="141"/>
      <c r="C106" s="143">
        <v>3812</v>
      </c>
      <c r="D106" s="114" t="s">
        <v>161</v>
      </c>
      <c r="E106" s="96"/>
      <c r="F106" s="96"/>
      <c r="G106" s="96">
        <v>1358.17</v>
      </c>
      <c r="H106" s="117" t="e">
        <f t="shared" si="43"/>
        <v>#DIV/0!</v>
      </c>
    </row>
    <row r="107" spans="1:8" x14ac:dyDescent="0.25">
      <c r="A107" s="253" t="s">
        <v>131</v>
      </c>
      <c r="B107" s="254"/>
      <c r="C107" s="255"/>
      <c r="D107" s="79" t="s">
        <v>111</v>
      </c>
      <c r="E107" s="81">
        <f>E108+E113+E118</f>
        <v>33994.86</v>
      </c>
      <c r="F107" s="81">
        <f t="shared" ref="F107:G107" si="44">F108+F113+F118</f>
        <v>0</v>
      </c>
      <c r="G107" s="81">
        <f t="shared" si="44"/>
        <v>29105.22</v>
      </c>
      <c r="H107" s="124">
        <f>G107/E107*100</f>
        <v>85.616531440341276</v>
      </c>
    </row>
    <row r="108" spans="1:8" s="40" customFormat="1" x14ac:dyDescent="0.25">
      <c r="A108" s="247" t="s">
        <v>89</v>
      </c>
      <c r="B108" s="248"/>
      <c r="C108" s="249"/>
      <c r="D108" s="84" t="s">
        <v>12</v>
      </c>
      <c r="E108" s="85">
        <f>E109</f>
        <v>14033.08</v>
      </c>
      <c r="F108" s="85">
        <f t="shared" ref="F108:G108" si="45">F109</f>
        <v>0</v>
      </c>
      <c r="G108" s="85">
        <f t="shared" si="45"/>
        <v>12014.64</v>
      </c>
      <c r="H108" s="85">
        <f>G108/E108*100</f>
        <v>85.616557448543006</v>
      </c>
    </row>
    <row r="109" spans="1:8" x14ac:dyDescent="0.25">
      <c r="A109" s="142">
        <v>3</v>
      </c>
      <c r="B109" s="141"/>
      <c r="C109" s="143"/>
      <c r="D109" s="57" t="s">
        <v>15</v>
      </c>
      <c r="E109" s="64">
        <f>E110</f>
        <v>14033.08</v>
      </c>
      <c r="F109" s="64"/>
      <c r="G109" s="64">
        <f>G110</f>
        <v>12014.64</v>
      </c>
      <c r="H109" s="117">
        <f>G109/E109*100</f>
        <v>85.616557448543006</v>
      </c>
    </row>
    <row r="110" spans="1:8" x14ac:dyDescent="0.25">
      <c r="A110" s="142"/>
      <c r="B110" s="141">
        <v>31</v>
      </c>
      <c r="C110" s="143"/>
      <c r="D110" s="57" t="s">
        <v>16</v>
      </c>
      <c r="E110" s="64">
        <v>14033.08</v>
      </c>
      <c r="F110" s="64"/>
      <c r="G110" s="64">
        <f>G111+G112</f>
        <v>12014.64</v>
      </c>
      <c r="H110" s="117">
        <f t="shared" ref="H110:H112" si="46">G110/E110*100</f>
        <v>85.616557448543006</v>
      </c>
    </row>
    <row r="111" spans="1:8" s="132" customFormat="1" x14ac:dyDescent="0.25">
      <c r="A111" s="142"/>
      <c r="B111" s="141"/>
      <c r="C111" s="143">
        <v>3111</v>
      </c>
      <c r="D111" s="136" t="s">
        <v>162</v>
      </c>
      <c r="E111" s="64"/>
      <c r="F111" s="64"/>
      <c r="G111" s="64">
        <v>10312.98</v>
      </c>
      <c r="H111" s="117" t="e">
        <f t="shared" si="46"/>
        <v>#DIV/0!</v>
      </c>
    </row>
    <row r="112" spans="1:8" s="132" customFormat="1" ht="25.5" x14ac:dyDescent="0.25">
      <c r="A112" s="142"/>
      <c r="B112" s="141"/>
      <c r="C112" s="143">
        <v>3132</v>
      </c>
      <c r="D112" s="136" t="s">
        <v>164</v>
      </c>
      <c r="E112" s="64"/>
      <c r="F112" s="64"/>
      <c r="G112" s="64">
        <v>1701.66</v>
      </c>
      <c r="H112" s="117" t="e">
        <f t="shared" si="46"/>
        <v>#DIV/0!</v>
      </c>
    </row>
    <row r="113" spans="1:9" s="40" customFormat="1" x14ac:dyDescent="0.25">
      <c r="A113" s="247" t="s">
        <v>109</v>
      </c>
      <c r="B113" s="248"/>
      <c r="C113" s="249"/>
      <c r="D113" s="84" t="s">
        <v>110</v>
      </c>
      <c r="E113" s="85">
        <f>E114</f>
        <v>8203.4699999999993</v>
      </c>
      <c r="F113" s="85">
        <f t="shared" ref="F113:G113" si="47">F114</f>
        <v>0</v>
      </c>
      <c r="G113" s="85">
        <f t="shared" si="47"/>
        <v>5332.27</v>
      </c>
      <c r="H113" s="85">
        <f>G113/E113*100</f>
        <v>65.000176754470985</v>
      </c>
    </row>
    <row r="114" spans="1:9" x14ac:dyDescent="0.25">
      <c r="A114" s="142">
        <v>3</v>
      </c>
      <c r="B114" s="141"/>
      <c r="C114" s="143"/>
      <c r="D114" s="57" t="s">
        <v>15</v>
      </c>
      <c r="E114" s="64">
        <f>E115</f>
        <v>8203.4699999999993</v>
      </c>
      <c r="F114" s="64">
        <f t="shared" ref="F114:G114" si="48">F115</f>
        <v>0</v>
      </c>
      <c r="G114" s="64">
        <f t="shared" si="48"/>
        <v>5332.27</v>
      </c>
      <c r="H114" s="117">
        <f>G114/E114*100</f>
        <v>65.000176754470985</v>
      </c>
    </row>
    <row r="115" spans="1:9" x14ac:dyDescent="0.25">
      <c r="A115" s="142"/>
      <c r="B115" s="141">
        <v>31</v>
      </c>
      <c r="C115" s="143"/>
      <c r="D115" s="57" t="s">
        <v>16</v>
      </c>
      <c r="E115" s="64">
        <v>8203.4699999999993</v>
      </c>
      <c r="F115" s="64"/>
      <c r="G115" s="64">
        <f>G116+G117</f>
        <v>5332.27</v>
      </c>
      <c r="H115" s="117">
        <f t="shared" ref="H115:H122" si="49">G115/E115*100</f>
        <v>65.000176754470985</v>
      </c>
    </row>
    <row r="116" spans="1:9" s="132" customFormat="1" x14ac:dyDescent="0.25">
      <c r="A116" s="142"/>
      <c r="B116" s="141"/>
      <c r="C116" s="143">
        <v>3111</v>
      </c>
      <c r="D116" s="136" t="s">
        <v>162</v>
      </c>
      <c r="E116" s="64"/>
      <c r="F116" s="64"/>
      <c r="G116" s="64">
        <v>4577.05</v>
      </c>
      <c r="H116" s="117" t="e">
        <f t="shared" si="49"/>
        <v>#DIV/0!</v>
      </c>
      <c r="I116" s="167"/>
    </row>
    <row r="117" spans="1:9" s="132" customFormat="1" ht="25.5" x14ac:dyDescent="0.25">
      <c r="A117" s="142"/>
      <c r="B117" s="141"/>
      <c r="C117" s="143">
        <v>3132</v>
      </c>
      <c r="D117" s="136" t="s">
        <v>164</v>
      </c>
      <c r="E117" s="64"/>
      <c r="F117" s="64"/>
      <c r="G117" s="64">
        <v>755.22</v>
      </c>
      <c r="H117" s="117" t="e">
        <f t="shared" si="49"/>
        <v>#DIV/0!</v>
      </c>
      <c r="I117" s="167"/>
    </row>
    <row r="118" spans="1:9" s="132" customFormat="1" x14ac:dyDescent="0.25">
      <c r="A118" s="247" t="s">
        <v>264</v>
      </c>
      <c r="B118" s="248"/>
      <c r="C118" s="249"/>
      <c r="D118" s="206" t="s">
        <v>265</v>
      </c>
      <c r="E118" s="85">
        <f>E119</f>
        <v>11758.31</v>
      </c>
      <c r="F118" s="85"/>
      <c r="G118" s="85">
        <f>G119</f>
        <v>11758.310000000001</v>
      </c>
      <c r="H118" s="85">
        <f t="shared" si="49"/>
        <v>100.00000000000003</v>
      </c>
    </row>
    <row r="119" spans="1:9" s="132" customFormat="1" x14ac:dyDescent="0.25">
      <c r="A119" s="142">
        <v>3</v>
      </c>
      <c r="B119" s="141"/>
      <c r="C119" s="143"/>
      <c r="D119" s="136" t="s">
        <v>15</v>
      </c>
      <c r="E119" s="64">
        <f>E120</f>
        <v>11758.31</v>
      </c>
      <c r="F119" s="64"/>
      <c r="G119" s="64">
        <f>G120</f>
        <v>11758.310000000001</v>
      </c>
      <c r="H119" s="117">
        <f t="shared" si="49"/>
        <v>100.00000000000003</v>
      </c>
    </row>
    <row r="120" spans="1:9" s="132" customFormat="1" x14ac:dyDescent="0.25">
      <c r="A120" s="142">
        <v>31</v>
      </c>
      <c r="B120" s="141"/>
      <c r="C120" s="143"/>
      <c r="D120" s="136" t="s">
        <v>16</v>
      </c>
      <c r="E120" s="64">
        <v>11758.31</v>
      </c>
      <c r="F120" s="64"/>
      <c r="G120" s="64">
        <f>G121+G122</f>
        <v>11758.310000000001</v>
      </c>
      <c r="H120" s="117">
        <f t="shared" si="49"/>
        <v>100.00000000000003</v>
      </c>
    </row>
    <row r="121" spans="1:9" s="132" customFormat="1" x14ac:dyDescent="0.25">
      <c r="A121" s="142">
        <v>3111</v>
      </c>
      <c r="B121" s="141"/>
      <c r="C121" s="143"/>
      <c r="D121" s="136" t="s">
        <v>162</v>
      </c>
      <c r="E121" s="64"/>
      <c r="F121" s="64"/>
      <c r="G121" s="64">
        <v>10092.950000000001</v>
      </c>
      <c r="H121" s="117" t="e">
        <f t="shared" si="49"/>
        <v>#DIV/0!</v>
      </c>
    </row>
    <row r="122" spans="1:9" s="132" customFormat="1" ht="28.5" customHeight="1" x14ac:dyDescent="0.25">
      <c r="A122" s="142">
        <v>3132</v>
      </c>
      <c r="B122" s="141"/>
      <c r="C122" s="143"/>
      <c r="D122" s="136" t="s">
        <v>164</v>
      </c>
      <c r="E122" s="64"/>
      <c r="F122" s="64"/>
      <c r="G122" s="64">
        <v>1665.36</v>
      </c>
      <c r="H122" s="117" t="e">
        <f t="shared" si="49"/>
        <v>#DIV/0!</v>
      </c>
    </row>
    <row r="123" spans="1:9" ht="25.5" x14ac:dyDescent="0.25">
      <c r="A123" s="253" t="s">
        <v>263</v>
      </c>
      <c r="B123" s="254"/>
      <c r="C123" s="255"/>
      <c r="D123" s="79" t="s">
        <v>261</v>
      </c>
      <c r="E123" s="81">
        <f>E124+E131+E139</f>
        <v>26788.98</v>
      </c>
      <c r="F123" s="81">
        <f t="shared" ref="F123:G123" si="50">F124+F131+F139</f>
        <v>0</v>
      </c>
      <c r="G123" s="81">
        <f t="shared" si="50"/>
        <v>21975.82</v>
      </c>
      <c r="H123" s="124">
        <f>G123/E123*100</f>
        <v>82.033059862674875</v>
      </c>
    </row>
    <row r="124" spans="1:9" s="40" customFormat="1" x14ac:dyDescent="0.25">
      <c r="A124" s="247" t="s">
        <v>89</v>
      </c>
      <c r="B124" s="248"/>
      <c r="C124" s="249"/>
      <c r="D124" s="84" t="s">
        <v>12</v>
      </c>
      <c r="E124" s="85">
        <f>E125</f>
        <v>12336.32</v>
      </c>
      <c r="F124" s="85"/>
      <c r="G124" s="85">
        <f>G125</f>
        <v>10119.85</v>
      </c>
      <c r="H124" s="85">
        <f>G124/E124*100</f>
        <v>82.032972555835144</v>
      </c>
    </row>
    <row r="125" spans="1:9" x14ac:dyDescent="0.25">
      <c r="A125" s="55">
        <v>3</v>
      </c>
      <c r="B125" s="56"/>
      <c r="C125" s="57"/>
      <c r="D125" s="57" t="s">
        <v>15</v>
      </c>
      <c r="E125" s="64">
        <f t="shared" ref="E125:F125" si="51">E126+E129</f>
        <v>12336.32</v>
      </c>
      <c r="F125" s="64">
        <f t="shared" si="51"/>
        <v>0</v>
      </c>
      <c r="G125" s="64">
        <f>G126+G129</f>
        <v>10119.85</v>
      </c>
      <c r="H125" s="117">
        <f>G125/E125*100</f>
        <v>82.032972555835144</v>
      </c>
    </row>
    <row r="126" spans="1:9" x14ac:dyDescent="0.25">
      <c r="A126" s="55">
        <v>31</v>
      </c>
      <c r="B126" s="56"/>
      <c r="C126" s="57"/>
      <c r="D126" s="57" t="s">
        <v>16</v>
      </c>
      <c r="E126" s="64">
        <v>12060.02</v>
      </c>
      <c r="F126" s="64"/>
      <c r="G126" s="64">
        <v>10050.77</v>
      </c>
      <c r="H126" s="117">
        <f t="shared" ref="H126:H138" si="52">G126/E126*100</f>
        <v>83.33957986802676</v>
      </c>
    </row>
    <row r="127" spans="1:9" s="132" customFormat="1" x14ac:dyDescent="0.25">
      <c r="A127" s="137">
        <v>3111</v>
      </c>
      <c r="B127" s="138"/>
      <c r="C127" s="136"/>
      <c r="D127" s="136" t="s">
        <v>162</v>
      </c>
      <c r="E127" s="64"/>
      <c r="F127" s="64"/>
      <c r="G127" s="64">
        <v>1307.79</v>
      </c>
      <c r="H127" s="117" t="e">
        <f t="shared" si="52"/>
        <v>#DIV/0!</v>
      </c>
    </row>
    <row r="128" spans="1:9" s="132" customFormat="1" ht="25.5" x14ac:dyDescent="0.25">
      <c r="A128" s="137">
        <v>3132</v>
      </c>
      <c r="B128" s="138"/>
      <c r="C128" s="136"/>
      <c r="D128" s="136" t="s">
        <v>164</v>
      </c>
      <c r="E128" s="64"/>
      <c r="F128" s="64"/>
      <c r="G128" s="64">
        <v>458.58</v>
      </c>
      <c r="H128" s="117" t="e">
        <f t="shared" si="52"/>
        <v>#DIV/0!</v>
      </c>
    </row>
    <row r="129" spans="1:8" x14ac:dyDescent="0.25">
      <c r="A129" s="55">
        <v>32</v>
      </c>
      <c r="B129" s="56"/>
      <c r="C129" s="57"/>
      <c r="D129" s="57" t="s">
        <v>28</v>
      </c>
      <c r="E129" s="64">
        <v>276.3</v>
      </c>
      <c r="F129" s="64"/>
      <c r="G129" s="64">
        <v>69.08</v>
      </c>
      <c r="H129" s="117">
        <f t="shared" si="52"/>
        <v>25.001809627216794</v>
      </c>
    </row>
    <row r="130" spans="1:8" s="132" customFormat="1" x14ac:dyDescent="0.25">
      <c r="A130" s="137">
        <v>3236</v>
      </c>
      <c r="B130" s="138"/>
      <c r="C130" s="136"/>
      <c r="D130" s="136" t="s">
        <v>184</v>
      </c>
      <c r="E130" s="64"/>
      <c r="F130" s="64"/>
      <c r="G130" s="64">
        <v>69.08</v>
      </c>
      <c r="H130" s="117" t="e">
        <f t="shared" si="52"/>
        <v>#DIV/0!</v>
      </c>
    </row>
    <row r="131" spans="1:8" s="132" customFormat="1" x14ac:dyDescent="0.25">
      <c r="A131" s="247" t="s">
        <v>143</v>
      </c>
      <c r="B131" s="248"/>
      <c r="C131" s="249"/>
      <c r="D131" s="206" t="s">
        <v>136</v>
      </c>
      <c r="E131" s="85">
        <f>E132</f>
        <v>2167.9</v>
      </c>
      <c r="F131" s="85"/>
      <c r="G131" s="85">
        <f>G132</f>
        <v>1778.51</v>
      </c>
      <c r="H131" s="85">
        <f t="shared" si="52"/>
        <v>82.038378153973895</v>
      </c>
    </row>
    <row r="132" spans="1:8" s="132" customFormat="1" x14ac:dyDescent="0.25">
      <c r="A132" s="137">
        <v>3</v>
      </c>
      <c r="B132" s="138"/>
      <c r="C132" s="136"/>
      <c r="D132" s="136" t="s">
        <v>15</v>
      </c>
      <c r="E132" s="64">
        <f>E133+E137</f>
        <v>2167.9</v>
      </c>
      <c r="F132" s="64"/>
      <c r="G132" s="64">
        <f>G133+G137</f>
        <v>1778.51</v>
      </c>
      <c r="H132" s="117">
        <f t="shared" si="52"/>
        <v>82.038378153973895</v>
      </c>
    </row>
    <row r="133" spans="1:8" s="132" customFormat="1" x14ac:dyDescent="0.25">
      <c r="A133" s="137">
        <v>31</v>
      </c>
      <c r="B133" s="138"/>
      <c r="C133" s="136"/>
      <c r="D133" s="136" t="s">
        <v>16</v>
      </c>
      <c r="E133" s="64">
        <v>2119.34</v>
      </c>
      <c r="F133" s="64"/>
      <c r="G133" s="64">
        <f>SUM(G134:G136)</f>
        <v>1766.37</v>
      </c>
      <c r="H133" s="117">
        <f t="shared" si="52"/>
        <v>83.345286740211563</v>
      </c>
    </row>
    <row r="134" spans="1:8" s="132" customFormat="1" x14ac:dyDescent="0.25">
      <c r="A134" s="137">
        <v>3111</v>
      </c>
      <c r="B134" s="138"/>
      <c r="C134" s="136"/>
      <c r="D134" s="136" t="s">
        <v>162</v>
      </c>
      <c r="E134" s="64"/>
      <c r="F134" s="64"/>
      <c r="G134" s="64">
        <v>1307.79</v>
      </c>
      <c r="H134" s="117" t="e">
        <f t="shared" si="52"/>
        <v>#DIV/0!</v>
      </c>
    </row>
    <row r="135" spans="1:8" s="132" customFormat="1" x14ac:dyDescent="0.25">
      <c r="A135" s="137">
        <v>3121</v>
      </c>
      <c r="B135" s="138"/>
      <c r="C135" s="136"/>
      <c r="D135" s="136" t="s">
        <v>163</v>
      </c>
      <c r="E135" s="64"/>
      <c r="F135" s="64"/>
      <c r="G135" s="64">
        <v>242.79</v>
      </c>
      <c r="H135" s="117" t="e">
        <f t="shared" si="52"/>
        <v>#DIV/0!</v>
      </c>
    </row>
    <row r="136" spans="1:8" s="132" customFormat="1" ht="25.5" x14ac:dyDescent="0.25">
      <c r="A136" s="137">
        <v>3132</v>
      </c>
      <c r="B136" s="138"/>
      <c r="C136" s="136"/>
      <c r="D136" s="136" t="s">
        <v>164</v>
      </c>
      <c r="E136" s="64"/>
      <c r="F136" s="64"/>
      <c r="G136" s="64">
        <v>215.79</v>
      </c>
      <c r="H136" s="117" t="e">
        <f t="shared" si="52"/>
        <v>#DIV/0!</v>
      </c>
    </row>
    <row r="137" spans="1:8" s="132" customFormat="1" x14ac:dyDescent="0.25">
      <c r="A137" s="137">
        <v>32</v>
      </c>
      <c r="B137" s="138"/>
      <c r="C137" s="136"/>
      <c r="D137" s="136" t="s">
        <v>28</v>
      </c>
      <c r="E137" s="64">
        <v>48.56</v>
      </c>
      <c r="F137" s="64"/>
      <c r="G137" s="64">
        <f>G138</f>
        <v>12.14</v>
      </c>
      <c r="H137" s="117">
        <f t="shared" si="52"/>
        <v>25</v>
      </c>
    </row>
    <row r="138" spans="1:8" s="132" customFormat="1" x14ac:dyDescent="0.25">
      <c r="A138" s="137">
        <v>3236</v>
      </c>
      <c r="B138" s="138"/>
      <c r="C138" s="136"/>
      <c r="D138" s="136" t="s">
        <v>184</v>
      </c>
      <c r="E138" s="64"/>
      <c r="F138" s="64"/>
      <c r="G138" s="64">
        <v>12.14</v>
      </c>
      <c r="H138" s="117" t="e">
        <f t="shared" si="52"/>
        <v>#DIV/0!</v>
      </c>
    </row>
    <row r="139" spans="1:8" s="40" customFormat="1" ht="15" customHeight="1" x14ac:dyDescent="0.25">
      <c r="A139" s="247" t="s">
        <v>109</v>
      </c>
      <c r="B139" s="248"/>
      <c r="C139" s="249"/>
      <c r="D139" s="84" t="s">
        <v>110</v>
      </c>
      <c r="E139" s="85">
        <f t="shared" ref="E139:F139" si="53">E140</f>
        <v>12284.76</v>
      </c>
      <c r="F139" s="85">
        <f t="shared" si="53"/>
        <v>0</v>
      </c>
      <c r="G139" s="85">
        <f>G140</f>
        <v>10077.460000000001</v>
      </c>
      <c r="H139" s="85">
        <f>G139/E139*100</f>
        <v>82.032209013444302</v>
      </c>
    </row>
    <row r="140" spans="1:8" x14ac:dyDescent="0.25">
      <c r="A140" s="55">
        <v>3</v>
      </c>
      <c r="B140" s="56"/>
      <c r="C140" s="57"/>
      <c r="D140" s="57" t="s">
        <v>15</v>
      </c>
      <c r="E140" s="64">
        <f t="shared" ref="E140:F140" si="54">E141+E145</f>
        <v>12284.76</v>
      </c>
      <c r="F140" s="64">
        <f t="shared" si="54"/>
        <v>0</v>
      </c>
      <c r="G140" s="64">
        <f>G141+G145</f>
        <v>10077.460000000001</v>
      </c>
      <c r="H140" s="117">
        <f>G140/E140*100</f>
        <v>82.032209013444302</v>
      </c>
    </row>
    <row r="141" spans="1:8" x14ac:dyDescent="0.25">
      <c r="A141" s="55">
        <v>31</v>
      </c>
      <c r="B141" s="56"/>
      <c r="C141" s="57"/>
      <c r="D141" s="57" t="s">
        <v>16</v>
      </c>
      <c r="E141" s="64">
        <v>12009.61</v>
      </c>
      <c r="F141" s="64"/>
      <c r="G141" s="64">
        <f>SUM(G142:G144)</f>
        <v>10008.68</v>
      </c>
      <c r="H141" s="117">
        <f t="shared" ref="H141:H146" si="55">G141/E141*100</f>
        <v>83.338926076700233</v>
      </c>
    </row>
    <row r="142" spans="1:8" s="132" customFormat="1" x14ac:dyDescent="0.25">
      <c r="A142" s="137">
        <v>3111</v>
      </c>
      <c r="B142" s="138"/>
      <c r="C142" s="136"/>
      <c r="D142" s="136" t="s">
        <v>162</v>
      </c>
      <c r="E142" s="64"/>
      <c r="F142" s="64"/>
      <c r="G142" s="64">
        <v>7410.27</v>
      </c>
      <c r="H142" s="117" t="e">
        <f t="shared" si="55"/>
        <v>#DIV/0!</v>
      </c>
    </row>
    <row r="143" spans="1:8" s="132" customFormat="1" x14ac:dyDescent="0.25">
      <c r="A143" s="137">
        <v>3121</v>
      </c>
      <c r="B143" s="138"/>
      <c r="C143" s="136"/>
      <c r="D143" s="136" t="s">
        <v>163</v>
      </c>
      <c r="E143" s="64"/>
      <c r="F143" s="64"/>
      <c r="G143" s="64">
        <v>1375.71</v>
      </c>
      <c r="H143" s="117" t="e">
        <f t="shared" si="55"/>
        <v>#DIV/0!</v>
      </c>
    </row>
    <row r="144" spans="1:8" s="132" customFormat="1" ht="25.5" x14ac:dyDescent="0.25">
      <c r="A144" s="137">
        <v>3132</v>
      </c>
      <c r="B144" s="138"/>
      <c r="C144" s="136"/>
      <c r="D144" s="136" t="s">
        <v>164</v>
      </c>
      <c r="E144" s="64"/>
      <c r="F144" s="64"/>
      <c r="G144" s="64">
        <v>1222.7</v>
      </c>
      <c r="H144" s="117" t="e">
        <f t="shared" si="55"/>
        <v>#DIV/0!</v>
      </c>
    </row>
    <row r="145" spans="1:8" x14ac:dyDescent="0.25">
      <c r="A145" s="55">
        <v>32</v>
      </c>
      <c r="B145" s="56"/>
      <c r="C145" s="57"/>
      <c r="D145" s="57" t="s">
        <v>28</v>
      </c>
      <c r="E145" s="64">
        <v>275.14999999999998</v>
      </c>
      <c r="F145" s="64"/>
      <c r="G145" s="64">
        <f>G146</f>
        <v>68.78</v>
      </c>
      <c r="H145" s="117">
        <f t="shared" si="55"/>
        <v>24.997274214065058</v>
      </c>
    </row>
    <row r="146" spans="1:8" s="132" customFormat="1" x14ac:dyDescent="0.25">
      <c r="A146" s="137">
        <v>3236</v>
      </c>
      <c r="B146" s="138"/>
      <c r="C146" s="136"/>
      <c r="D146" s="136" t="s">
        <v>184</v>
      </c>
      <c r="E146" s="64"/>
      <c r="F146" s="64"/>
      <c r="G146" s="64">
        <v>68.78</v>
      </c>
      <c r="H146" s="117" t="e">
        <f t="shared" si="55"/>
        <v>#DIV/0!</v>
      </c>
    </row>
    <row r="147" spans="1:8" ht="25.5" customHeight="1" x14ac:dyDescent="0.25">
      <c r="A147" s="253" t="s">
        <v>262</v>
      </c>
      <c r="B147" s="254"/>
      <c r="C147" s="255"/>
      <c r="D147" s="79" t="s">
        <v>260</v>
      </c>
      <c r="E147" s="81">
        <f>E148</f>
        <v>1578.88</v>
      </c>
      <c r="F147" s="81">
        <f t="shared" ref="F147:G147" si="56">F148</f>
        <v>0</v>
      </c>
      <c r="G147" s="81">
        <f t="shared" si="56"/>
        <v>1578.88</v>
      </c>
      <c r="H147" s="124">
        <f>G147/E147*100</f>
        <v>100</v>
      </c>
    </row>
    <row r="148" spans="1:8" s="40" customFormat="1" x14ac:dyDescent="0.25">
      <c r="A148" s="247" t="s">
        <v>104</v>
      </c>
      <c r="B148" s="248"/>
      <c r="C148" s="249"/>
      <c r="D148" s="84" t="s">
        <v>105</v>
      </c>
      <c r="E148" s="85">
        <f t="shared" ref="E148:F148" si="57">E149</f>
        <v>1578.88</v>
      </c>
      <c r="F148" s="85">
        <f t="shared" si="57"/>
        <v>0</v>
      </c>
      <c r="G148" s="85">
        <f>G149</f>
        <v>1578.88</v>
      </c>
      <c r="H148" s="85">
        <f>G148/E148*100</f>
        <v>100</v>
      </c>
    </row>
    <row r="149" spans="1:8" x14ac:dyDescent="0.25">
      <c r="A149" s="55">
        <v>3</v>
      </c>
      <c r="B149" s="56"/>
      <c r="C149" s="57"/>
      <c r="D149" s="57" t="s">
        <v>15</v>
      </c>
      <c r="E149" s="64">
        <f>E150</f>
        <v>1578.88</v>
      </c>
      <c r="F149" s="64"/>
      <c r="G149" s="64">
        <f>G150</f>
        <v>1578.88</v>
      </c>
      <c r="H149" s="117">
        <f>G149/E149*100</f>
        <v>100</v>
      </c>
    </row>
    <row r="150" spans="1:8" x14ac:dyDescent="0.25">
      <c r="A150" s="55">
        <v>32</v>
      </c>
      <c r="B150" s="56"/>
      <c r="C150" s="57"/>
      <c r="D150" s="57" t="s">
        <v>28</v>
      </c>
      <c r="E150" s="64">
        <v>1578.88</v>
      </c>
      <c r="F150" s="64"/>
      <c r="G150" s="64">
        <f>G151</f>
        <v>1578.88</v>
      </c>
      <c r="H150" s="117">
        <f t="shared" ref="H150:H151" si="58">G150/E150*100</f>
        <v>100</v>
      </c>
    </row>
    <row r="151" spans="1:8" ht="25.5" x14ac:dyDescent="0.25">
      <c r="A151" s="112">
        <v>3221</v>
      </c>
      <c r="B151" s="113"/>
      <c r="C151" s="114"/>
      <c r="D151" s="114" t="s">
        <v>154</v>
      </c>
      <c r="E151" s="64"/>
      <c r="F151" s="64"/>
      <c r="G151" s="64">
        <v>1578.88</v>
      </c>
      <c r="H151" s="117" t="e">
        <f t="shared" si="58"/>
        <v>#DIV/0!</v>
      </c>
    </row>
    <row r="152" spans="1:8" ht="25.5" x14ac:dyDescent="0.25">
      <c r="A152" s="256" t="s">
        <v>112</v>
      </c>
      <c r="B152" s="257"/>
      <c r="C152" s="258"/>
      <c r="D152" s="78" t="s">
        <v>113</v>
      </c>
      <c r="E152" s="86">
        <f>E153+E228+E274+E286</f>
        <v>3642045.6999999993</v>
      </c>
      <c r="F152" s="86">
        <f t="shared" ref="F152:G152" si="59">F153+F228+F274+F286</f>
        <v>0</v>
      </c>
      <c r="G152" s="86">
        <f t="shared" si="59"/>
        <v>3037291.7600000002</v>
      </c>
      <c r="H152" s="123">
        <f>G152/E152*100</f>
        <v>83.395212750899887</v>
      </c>
    </row>
    <row r="153" spans="1:8" x14ac:dyDescent="0.25">
      <c r="A153" s="250" t="s">
        <v>114</v>
      </c>
      <c r="B153" s="251"/>
      <c r="C153" s="252"/>
      <c r="D153" s="79" t="s">
        <v>115</v>
      </c>
      <c r="E153" s="81">
        <f>E154+E172+E199+E215+E224</f>
        <v>3483915.7299999995</v>
      </c>
      <c r="F153" s="81">
        <f t="shared" ref="F153:G153" si="60">F154+F172+F199+F215+F224</f>
        <v>0</v>
      </c>
      <c r="G153" s="81">
        <f t="shared" si="60"/>
        <v>2879399.49</v>
      </c>
      <c r="H153" s="122">
        <f>G153/E153*100</f>
        <v>82.648367904122651</v>
      </c>
    </row>
    <row r="154" spans="1:8" x14ac:dyDescent="0.25">
      <c r="A154" s="247" t="s">
        <v>116</v>
      </c>
      <c r="B154" s="248"/>
      <c r="C154" s="249"/>
      <c r="D154" s="84" t="s">
        <v>47</v>
      </c>
      <c r="E154" s="82">
        <f>E155</f>
        <v>7009.41</v>
      </c>
      <c r="F154" s="82"/>
      <c r="G154" s="82">
        <f>G155</f>
        <v>4956.0599999999995</v>
      </c>
      <c r="H154" s="85">
        <f>G154/E154*100</f>
        <v>70.705808334795648</v>
      </c>
    </row>
    <row r="155" spans="1:8" x14ac:dyDescent="0.25">
      <c r="A155" s="55">
        <v>3</v>
      </c>
      <c r="B155" s="56"/>
      <c r="C155" s="57"/>
      <c r="D155" s="57" t="s">
        <v>15</v>
      </c>
      <c r="E155" s="64">
        <f t="shared" ref="E155:F155" si="61">E156+E158+E169</f>
        <v>7009.41</v>
      </c>
      <c r="F155" s="64">
        <f t="shared" si="61"/>
        <v>0</v>
      </c>
      <c r="G155" s="64">
        <f>G156+G158+G169</f>
        <v>4956.0599999999995</v>
      </c>
      <c r="H155" s="117">
        <f>G155/E155*100</f>
        <v>70.705808334795648</v>
      </c>
    </row>
    <row r="156" spans="1:8" x14ac:dyDescent="0.25">
      <c r="A156" s="55">
        <v>31</v>
      </c>
      <c r="B156" s="56"/>
      <c r="C156" s="57"/>
      <c r="D156" s="57" t="s">
        <v>16</v>
      </c>
      <c r="E156" s="64">
        <v>43.08</v>
      </c>
      <c r="F156" s="64"/>
      <c r="G156" s="64">
        <v>0</v>
      </c>
      <c r="H156" s="117">
        <f t="shared" ref="H156:H171" si="62">G156/E156*100</f>
        <v>0</v>
      </c>
    </row>
    <row r="157" spans="1:8" x14ac:dyDescent="0.25">
      <c r="A157" s="112">
        <v>3111</v>
      </c>
      <c r="B157" s="113"/>
      <c r="C157" s="114"/>
      <c r="D157" s="114" t="s">
        <v>162</v>
      </c>
      <c r="E157" s="64"/>
      <c r="F157" s="64"/>
      <c r="G157" s="64">
        <v>0</v>
      </c>
      <c r="H157" s="117" t="e">
        <f t="shared" si="62"/>
        <v>#DIV/0!</v>
      </c>
    </row>
    <row r="158" spans="1:8" x14ac:dyDescent="0.25">
      <c r="A158" s="55">
        <v>32</v>
      </c>
      <c r="B158" s="56"/>
      <c r="C158" s="57"/>
      <c r="D158" s="57" t="s">
        <v>28</v>
      </c>
      <c r="E158" s="64">
        <v>6966.28</v>
      </c>
      <c r="F158" s="64"/>
      <c r="G158" s="64">
        <f>SUM(G159:G168)</f>
        <v>4925.33</v>
      </c>
      <c r="H158" s="117">
        <f t="shared" si="62"/>
        <v>70.70244090102608</v>
      </c>
    </row>
    <row r="159" spans="1:8" x14ac:dyDescent="0.25">
      <c r="A159" s="112">
        <v>3213</v>
      </c>
      <c r="B159" s="113"/>
      <c r="C159" s="114"/>
      <c r="D159" s="114" t="s">
        <v>166</v>
      </c>
      <c r="E159" s="64"/>
      <c r="F159" s="64"/>
      <c r="G159" s="64">
        <v>81.25</v>
      </c>
      <c r="H159" s="117" t="e">
        <f t="shared" si="62"/>
        <v>#DIV/0!</v>
      </c>
    </row>
    <row r="160" spans="1:8" ht="25.5" x14ac:dyDescent="0.25">
      <c r="A160" s="112">
        <v>3221</v>
      </c>
      <c r="B160" s="113"/>
      <c r="C160" s="114"/>
      <c r="D160" s="114" t="s">
        <v>154</v>
      </c>
      <c r="E160" s="64"/>
      <c r="F160" s="64"/>
      <c r="G160" s="64">
        <v>2747.8</v>
      </c>
      <c r="H160" s="117" t="e">
        <f t="shared" si="62"/>
        <v>#DIV/0!</v>
      </c>
    </row>
    <row r="161" spans="1:8" ht="25.5" x14ac:dyDescent="0.25">
      <c r="A161" s="112">
        <v>3224</v>
      </c>
      <c r="B161" s="113"/>
      <c r="C161" s="114"/>
      <c r="D161" s="114" t="s">
        <v>181</v>
      </c>
      <c r="E161" s="64"/>
      <c r="F161" s="64"/>
      <c r="G161" s="64">
        <v>923.15</v>
      </c>
      <c r="H161" s="117" t="e">
        <f t="shared" si="62"/>
        <v>#DIV/0!</v>
      </c>
    </row>
    <row r="162" spans="1:8" x14ac:dyDescent="0.25">
      <c r="A162" s="112">
        <v>3225</v>
      </c>
      <c r="B162" s="113"/>
      <c r="C162" s="114"/>
      <c r="D162" s="114" t="s">
        <v>159</v>
      </c>
      <c r="E162" s="64"/>
      <c r="F162" s="64"/>
      <c r="G162" s="64">
        <v>0</v>
      </c>
      <c r="H162" s="117" t="e">
        <f t="shared" si="62"/>
        <v>#DIV/0!</v>
      </c>
    </row>
    <row r="163" spans="1:8" x14ac:dyDescent="0.25">
      <c r="A163" s="112">
        <v>3231</v>
      </c>
      <c r="B163" s="113"/>
      <c r="C163" s="114"/>
      <c r="D163" s="114" t="s">
        <v>155</v>
      </c>
      <c r="E163" s="64"/>
      <c r="F163" s="64"/>
      <c r="G163" s="64">
        <v>25.29</v>
      </c>
      <c r="H163" s="117" t="e">
        <f t="shared" si="62"/>
        <v>#DIV/0!</v>
      </c>
    </row>
    <row r="164" spans="1:8" ht="25.5" x14ac:dyDescent="0.25">
      <c r="A164" s="112">
        <v>3232</v>
      </c>
      <c r="B164" s="113"/>
      <c r="C164" s="114"/>
      <c r="D164" s="114" t="s">
        <v>170</v>
      </c>
      <c r="E164" s="64"/>
      <c r="F164" s="64"/>
      <c r="G164" s="64">
        <v>0</v>
      </c>
      <c r="H164" s="117" t="e">
        <f t="shared" si="62"/>
        <v>#DIV/0!</v>
      </c>
    </row>
    <row r="165" spans="1:8" x14ac:dyDescent="0.25">
      <c r="A165" s="112">
        <v>3234</v>
      </c>
      <c r="B165" s="113"/>
      <c r="C165" s="114"/>
      <c r="D165" s="114" t="s">
        <v>183</v>
      </c>
      <c r="E165" s="64"/>
      <c r="F165" s="64"/>
      <c r="G165" s="64">
        <v>1056.48</v>
      </c>
      <c r="H165" s="117" t="e">
        <f t="shared" si="62"/>
        <v>#DIV/0!</v>
      </c>
    </row>
    <row r="166" spans="1:8" x14ac:dyDescent="0.25">
      <c r="A166" s="70">
        <v>3238</v>
      </c>
      <c r="B166" s="71"/>
      <c r="C166" s="72"/>
      <c r="D166" s="72" t="s">
        <v>175</v>
      </c>
      <c r="E166" s="64"/>
      <c r="F166" s="64"/>
      <c r="G166" s="64">
        <v>1.66</v>
      </c>
      <c r="H166" s="117" t="e">
        <f t="shared" si="62"/>
        <v>#DIV/0!</v>
      </c>
    </row>
    <row r="167" spans="1:8" s="132" customFormat="1" x14ac:dyDescent="0.25">
      <c r="A167" s="137">
        <v>3294</v>
      </c>
      <c r="B167" s="138"/>
      <c r="C167" s="136"/>
      <c r="D167" s="136" t="s">
        <v>186</v>
      </c>
      <c r="E167" s="64"/>
      <c r="F167" s="64"/>
      <c r="G167" s="64">
        <v>25</v>
      </c>
      <c r="H167" s="117" t="e">
        <f t="shared" si="62"/>
        <v>#DIV/0!</v>
      </c>
    </row>
    <row r="168" spans="1:8" s="132" customFormat="1" ht="25.5" x14ac:dyDescent="0.25">
      <c r="A168" s="137">
        <v>3299</v>
      </c>
      <c r="B168" s="138"/>
      <c r="C168" s="136"/>
      <c r="D168" s="136" t="s">
        <v>176</v>
      </c>
      <c r="E168" s="64"/>
      <c r="F168" s="64"/>
      <c r="G168" s="64">
        <v>64.7</v>
      </c>
      <c r="H168" s="117" t="e">
        <f t="shared" si="62"/>
        <v>#DIV/0!</v>
      </c>
    </row>
    <row r="169" spans="1:8" s="132" customFormat="1" x14ac:dyDescent="0.25">
      <c r="A169" s="137">
        <v>34</v>
      </c>
      <c r="B169" s="138"/>
      <c r="C169" s="136"/>
      <c r="D169" s="136" t="s">
        <v>57</v>
      </c>
      <c r="E169" s="64">
        <v>0.05</v>
      </c>
      <c r="F169" s="64"/>
      <c r="G169" s="64">
        <f>G170+G171</f>
        <v>30.73</v>
      </c>
      <c r="H169" s="117">
        <f t="shared" si="62"/>
        <v>61460</v>
      </c>
    </row>
    <row r="170" spans="1:8" s="132" customFormat="1" ht="25.5" x14ac:dyDescent="0.25">
      <c r="A170" s="137">
        <v>3431</v>
      </c>
      <c r="B170" s="138"/>
      <c r="C170" s="136"/>
      <c r="D170" s="136" t="s">
        <v>187</v>
      </c>
      <c r="E170" s="64"/>
      <c r="F170" s="64"/>
      <c r="G170" s="64">
        <v>30.68</v>
      </c>
      <c r="H170" s="117" t="e">
        <f t="shared" si="62"/>
        <v>#DIV/0!</v>
      </c>
    </row>
    <row r="171" spans="1:8" s="132" customFormat="1" x14ac:dyDescent="0.25">
      <c r="A171" s="137">
        <v>3433</v>
      </c>
      <c r="B171" s="138"/>
      <c r="C171" s="136"/>
      <c r="D171" s="136" t="s">
        <v>179</v>
      </c>
      <c r="E171" s="64"/>
      <c r="F171" s="64"/>
      <c r="G171" s="64">
        <v>0.05</v>
      </c>
      <c r="H171" s="117" t="e">
        <f t="shared" si="62"/>
        <v>#DIV/0!</v>
      </c>
    </row>
    <row r="172" spans="1:8" s="40" customFormat="1" ht="25.5" x14ac:dyDescent="0.25">
      <c r="A172" s="247" t="s">
        <v>119</v>
      </c>
      <c r="B172" s="248"/>
      <c r="C172" s="249"/>
      <c r="D172" s="84" t="s">
        <v>120</v>
      </c>
      <c r="E172" s="85">
        <f>E173</f>
        <v>148737.14000000001</v>
      </c>
      <c r="F172" s="85"/>
      <c r="G172" s="85">
        <f>G173</f>
        <v>148737.14000000001</v>
      </c>
      <c r="H172" s="85">
        <f>G172/E172*100</f>
        <v>100</v>
      </c>
    </row>
    <row r="173" spans="1:8" x14ac:dyDescent="0.25">
      <c r="A173" s="55">
        <v>3</v>
      </c>
      <c r="B173" s="56"/>
      <c r="C173" s="57"/>
      <c r="D173" s="57" t="s">
        <v>15</v>
      </c>
      <c r="E173" s="64">
        <f>E174+E196</f>
        <v>148737.14000000001</v>
      </c>
      <c r="F173" s="64"/>
      <c r="G173" s="64">
        <f>G174+G196</f>
        <v>148737.14000000001</v>
      </c>
      <c r="H173" s="117">
        <f>G173/E173*100</f>
        <v>100</v>
      </c>
    </row>
    <row r="174" spans="1:8" x14ac:dyDescent="0.25">
      <c r="A174" s="55">
        <v>32</v>
      </c>
      <c r="B174" s="56"/>
      <c r="C174" s="57"/>
      <c r="D174" s="57" t="s">
        <v>28</v>
      </c>
      <c r="E174" s="64">
        <v>148087.14000000001</v>
      </c>
      <c r="F174" s="64"/>
      <c r="G174" s="64">
        <f>SUM(G175:G195)</f>
        <v>148087.14000000001</v>
      </c>
      <c r="H174" s="117">
        <f t="shared" ref="H174:H198" si="63">G174/E174*100</f>
        <v>100</v>
      </c>
    </row>
    <row r="175" spans="1:8" s="132" customFormat="1" x14ac:dyDescent="0.25">
      <c r="A175" s="137">
        <v>3211</v>
      </c>
      <c r="B175" s="138"/>
      <c r="C175" s="136"/>
      <c r="D175" s="136" t="s">
        <v>153</v>
      </c>
      <c r="E175" s="64"/>
      <c r="F175" s="64"/>
      <c r="G175" s="64">
        <v>5003.2</v>
      </c>
      <c r="H175" s="117" t="e">
        <f t="shared" si="63"/>
        <v>#DIV/0!</v>
      </c>
    </row>
    <row r="176" spans="1:8" s="132" customFormat="1" x14ac:dyDescent="0.25">
      <c r="A176" s="137">
        <v>3213</v>
      </c>
      <c r="B176" s="138"/>
      <c r="C176" s="136"/>
      <c r="D176" s="136" t="s">
        <v>166</v>
      </c>
      <c r="E176" s="64"/>
      <c r="F176" s="64"/>
      <c r="G176" s="64">
        <v>1523.05</v>
      </c>
      <c r="H176" s="117" t="e">
        <f t="shared" si="63"/>
        <v>#DIV/0!</v>
      </c>
    </row>
    <row r="177" spans="1:8" s="132" customFormat="1" ht="25.5" x14ac:dyDescent="0.25">
      <c r="A177" s="137">
        <v>3221</v>
      </c>
      <c r="B177" s="138"/>
      <c r="C177" s="136"/>
      <c r="D177" s="136" t="s">
        <v>154</v>
      </c>
      <c r="E177" s="64"/>
      <c r="F177" s="64"/>
      <c r="G177" s="64">
        <v>21111.18</v>
      </c>
      <c r="H177" s="117" t="e">
        <f t="shared" si="63"/>
        <v>#DIV/0!</v>
      </c>
    </row>
    <row r="178" spans="1:8" s="132" customFormat="1" x14ac:dyDescent="0.25">
      <c r="A178" s="137">
        <v>3222</v>
      </c>
      <c r="B178" s="138"/>
      <c r="C178" s="136"/>
      <c r="D178" s="136" t="s">
        <v>160</v>
      </c>
      <c r="E178" s="64"/>
      <c r="F178" s="64"/>
      <c r="G178" s="64">
        <v>31.52</v>
      </c>
      <c r="H178" s="117" t="e">
        <f t="shared" si="63"/>
        <v>#DIV/0!</v>
      </c>
    </row>
    <row r="179" spans="1:8" s="132" customFormat="1" x14ac:dyDescent="0.25">
      <c r="A179" s="137">
        <v>3223</v>
      </c>
      <c r="B179" s="138"/>
      <c r="C179" s="136"/>
      <c r="D179" s="136" t="s">
        <v>180</v>
      </c>
      <c r="E179" s="64"/>
      <c r="F179" s="64"/>
      <c r="G179" s="64">
        <v>55333.1</v>
      </c>
      <c r="H179" s="117" t="e">
        <f t="shared" si="63"/>
        <v>#DIV/0!</v>
      </c>
    </row>
    <row r="180" spans="1:8" s="132" customFormat="1" ht="25.5" x14ac:dyDescent="0.25">
      <c r="A180" s="137">
        <v>3224</v>
      </c>
      <c r="B180" s="138"/>
      <c r="C180" s="136"/>
      <c r="D180" s="136" t="s">
        <v>181</v>
      </c>
      <c r="E180" s="64"/>
      <c r="F180" s="64"/>
      <c r="G180" s="64">
        <v>8926.3799999999992</v>
      </c>
      <c r="H180" s="117" t="e">
        <f t="shared" si="63"/>
        <v>#DIV/0!</v>
      </c>
    </row>
    <row r="181" spans="1:8" s="132" customFormat="1" x14ac:dyDescent="0.25">
      <c r="A181" s="137">
        <v>3225</v>
      </c>
      <c r="B181" s="138"/>
      <c r="C181" s="136"/>
      <c r="D181" s="136" t="s">
        <v>159</v>
      </c>
      <c r="E181" s="64"/>
      <c r="F181" s="64"/>
      <c r="G181" s="64">
        <v>2286.41</v>
      </c>
      <c r="H181" s="117" t="e">
        <f t="shared" si="63"/>
        <v>#DIV/0!</v>
      </c>
    </row>
    <row r="182" spans="1:8" s="132" customFormat="1" x14ac:dyDescent="0.25">
      <c r="A182" s="137">
        <v>3231</v>
      </c>
      <c r="B182" s="138"/>
      <c r="C182" s="136"/>
      <c r="D182" s="136" t="s">
        <v>155</v>
      </c>
      <c r="E182" s="64"/>
      <c r="F182" s="64"/>
      <c r="G182" s="64">
        <v>1920.8</v>
      </c>
      <c r="H182" s="117" t="e">
        <f t="shared" si="63"/>
        <v>#DIV/0!</v>
      </c>
    </row>
    <row r="183" spans="1:8" s="132" customFormat="1" ht="25.5" x14ac:dyDescent="0.25">
      <c r="A183" s="137">
        <v>3232</v>
      </c>
      <c r="B183" s="138"/>
      <c r="C183" s="136"/>
      <c r="D183" s="136" t="s">
        <v>170</v>
      </c>
      <c r="E183" s="64"/>
      <c r="F183" s="64"/>
      <c r="G183" s="64">
        <v>20969.330000000002</v>
      </c>
      <c r="H183" s="117" t="e">
        <f t="shared" si="63"/>
        <v>#DIV/0!</v>
      </c>
    </row>
    <row r="184" spans="1:8" s="132" customFormat="1" x14ac:dyDescent="0.25">
      <c r="A184" s="137">
        <v>3233</v>
      </c>
      <c r="B184" s="138"/>
      <c r="C184" s="136"/>
      <c r="D184" s="136" t="s">
        <v>275</v>
      </c>
      <c r="E184" s="64"/>
      <c r="F184" s="64"/>
      <c r="G184" s="64">
        <v>730</v>
      </c>
      <c r="H184" s="117" t="e">
        <f t="shared" si="63"/>
        <v>#DIV/0!</v>
      </c>
    </row>
    <row r="185" spans="1:8" s="132" customFormat="1" x14ac:dyDescent="0.25">
      <c r="A185" s="137">
        <v>3234</v>
      </c>
      <c r="B185" s="138"/>
      <c r="C185" s="136"/>
      <c r="D185" s="136" t="s">
        <v>183</v>
      </c>
      <c r="E185" s="64"/>
      <c r="F185" s="64"/>
      <c r="G185" s="64">
        <v>17469.23</v>
      </c>
      <c r="H185" s="117" t="e">
        <f t="shared" si="63"/>
        <v>#DIV/0!</v>
      </c>
    </row>
    <row r="186" spans="1:8" s="132" customFormat="1" x14ac:dyDescent="0.25">
      <c r="A186" s="137">
        <v>3235</v>
      </c>
      <c r="B186" s="138"/>
      <c r="C186" s="136"/>
      <c r="D186" s="136" t="s">
        <v>251</v>
      </c>
      <c r="E186" s="64"/>
      <c r="F186" s="64"/>
      <c r="G186" s="64">
        <v>300</v>
      </c>
      <c r="H186" s="117"/>
    </row>
    <row r="187" spans="1:8" s="132" customFormat="1" x14ac:dyDescent="0.25">
      <c r="A187" s="137">
        <v>3236</v>
      </c>
      <c r="B187" s="138"/>
      <c r="C187" s="136"/>
      <c r="D187" s="136" t="s">
        <v>184</v>
      </c>
      <c r="E187" s="64"/>
      <c r="F187" s="64"/>
      <c r="G187" s="64">
        <v>1760</v>
      </c>
      <c r="H187" s="117" t="e">
        <f t="shared" si="63"/>
        <v>#DIV/0!</v>
      </c>
    </row>
    <row r="188" spans="1:8" s="132" customFormat="1" x14ac:dyDescent="0.25">
      <c r="A188" s="137">
        <v>3237</v>
      </c>
      <c r="B188" s="138"/>
      <c r="C188" s="136"/>
      <c r="D188" s="136" t="s">
        <v>168</v>
      </c>
      <c r="E188" s="64"/>
      <c r="F188" s="64"/>
      <c r="G188" s="64">
        <v>6164.5</v>
      </c>
      <c r="H188" s="117" t="e">
        <f t="shared" si="63"/>
        <v>#DIV/0!</v>
      </c>
    </row>
    <row r="189" spans="1:8" s="132" customFormat="1" x14ac:dyDescent="0.25">
      <c r="A189" s="137">
        <v>3238</v>
      </c>
      <c r="B189" s="138"/>
      <c r="C189" s="136"/>
      <c r="D189" s="136" t="s">
        <v>175</v>
      </c>
      <c r="E189" s="64"/>
      <c r="F189" s="64"/>
      <c r="G189" s="64">
        <v>1391.1</v>
      </c>
      <c r="H189" s="117" t="e">
        <f t="shared" si="63"/>
        <v>#DIV/0!</v>
      </c>
    </row>
    <row r="190" spans="1:8" s="132" customFormat="1" x14ac:dyDescent="0.25">
      <c r="A190" s="137">
        <v>3239</v>
      </c>
      <c r="B190" s="138"/>
      <c r="C190" s="136"/>
      <c r="D190" s="136" t="s">
        <v>156</v>
      </c>
      <c r="E190" s="64"/>
      <c r="F190" s="64"/>
      <c r="G190" s="64">
        <v>294.75</v>
      </c>
      <c r="H190" s="117" t="e">
        <f t="shared" si="63"/>
        <v>#DIV/0!</v>
      </c>
    </row>
    <row r="191" spans="1:8" s="132" customFormat="1" x14ac:dyDescent="0.25">
      <c r="A191" s="137">
        <v>3292</v>
      </c>
      <c r="B191" s="138"/>
      <c r="C191" s="136"/>
      <c r="D191" s="136" t="s">
        <v>274</v>
      </c>
      <c r="E191" s="64"/>
      <c r="F191" s="64"/>
      <c r="G191" s="64">
        <v>53.38</v>
      </c>
      <c r="H191" s="117"/>
    </row>
    <row r="192" spans="1:8" s="132" customFormat="1" x14ac:dyDescent="0.25">
      <c r="A192" s="137">
        <v>3293</v>
      </c>
      <c r="B192" s="138"/>
      <c r="C192" s="136"/>
      <c r="D192" s="136" t="s">
        <v>185</v>
      </c>
      <c r="E192" s="64"/>
      <c r="F192" s="64"/>
      <c r="G192" s="64">
        <v>1543.17</v>
      </c>
      <c r="H192" s="117" t="e">
        <f t="shared" si="63"/>
        <v>#DIV/0!</v>
      </c>
    </row>
    <row r="193" spans="1:8" s="132" customFormat="1" x14ac:dyDescent="0.25">
      <c r="A193" s="137">
        <v>3294</v>
      </c>
      <c r="B193" s="138"/>
      <c r="C193" s="136"/>
      <c r="D193" s="136" t="s">
        <v>186</v>
      </c>
      <c r="E193" s="64"/>
      <c r="F193" s="64"/>
      <c r="G193" s="64">
        <v>163.09</v>
      </c>
      <c r="H193" s="117" t="e">
        <f t="shared" si="63"/>
        <v>#DIV/0!</v>
      </c>
    </row>
    <row r="194" spans="1:8" s="132" customFormat="1" x14ac:dyDescent="0.25">
      <c r="A194" s="137">
        <v>3295</v>
      </c>
      <c r="B194" s="138"/>
      <c r="C194" s="136"/>
      <c r="D194" s="136" t="s">
        <v>169</v>
      </c>
      <c r="E194" s="64"/>
      <c r="F194" s="64"/>
      <c r="G194" s="64">
        <v>348.55</v>
      </c>
      <c r="H194" s="117" t="e">
        <f t="shared" si="63"/>
        <v>#DIV/0!</v>
      </c>
    </row>
    <row r="195" spans="1:8" s="132" customFormat="1" ht="25.5" x14ac:dyDescent="0.25">
      <c r="A195" s="137">
        <v>3299</v>
      </c>
      <c r="B195" s="138"/>
      <c r="C195" s="136"/>
      <c r="D195" s="136" t="s">
        <v>176</v>
      </c>
      <c r="E195" s="64"/>
      <c r="F195" s="64"/>
      <c r="G195" s="64">
        <v>764.4</v>
      </c>
      <c r="H195" s="117" t="e">
        <f t="shared" si="63"/>
        <v>#DIV/0!</v>
      </c>
    </row>
    <row r="196" spans="1:8" x14ac:dyDescent="0.25">
      <c r="A196" s="55">
        <v>34</v>
      </c>
      <c r="B196" s="56"/>
      <c r="C196" s="57"/>
      <c r="D196" s="57" t="s">
        <v>57</v>
      </c>
      <c r="E196" s="64">
        <v>650</v>
      </c>
      <c r="F196" s="64"/>
      <c r="G196" s="64">
        <f>G197+G198</f>
        <v>650</v>
      </c>
      <c r="H196" s="117">
        <f t="shared" si="63"/>
        <v>100</v>
      </c>
    </row>
    <row r="197" spans="1:8" s="132" customFormat="1" ht="25.5" x14ac:dyDescent="0.25">
      <c r="A197" s="137">
        <v>3431</v>
      </c>
      <c r="B197" s="138"/>
      <c r="C197" s="136"/>
      <c r="D197" s="136" t="s">
        <v>187</v>
      </c>
      <c r="E197" s="64"/>
      <c r="F197" s="64"/>
      <c r="G197" s="64">
        <v>638.5</v>
      </c>
      <c r="H197" s="117" t="e">
        <f t="shared" si="63"/>
        <v>#DIV/0!</v>
      </c>
    </row>
    <row r="198" spans="1:8" s="132" customFormat="1" x14ac:dyDescent="0.25">
      <c r="A198" s="137">
        <v>3433</v>
      </c>
      <c r="B198" s="138"/>
      <c r="C198" s="136"/>
      <c r="D198" s="136" t="s">
        <v>179</v>
      </c>
      <c r="E198" s="64"/>
      <c r="F198" s="64"/>
      <c r="G198" s="64">
        <v>11.5</v>
      </c>
      <c r="H198" s="117" t="e">
        <f t="shared" si="63"/>
        <v>#DIV/0!</v>
      </c>
    </row>
    <row r="199" spans="1:8" x14ac:dyDescent="0.25">
      <c r="A199" s="247" t="s">
        <v>121</v>
      </c>
      <c r="B199" s="248"/>
      <c r="C199" s="249"/>
      <c r="D199" s="84" t="s">
        <v>97</v>
      </c>
      <c r="E199" s="82">
        <f t="shared" ref="E199:F199" si="64">E200</f>
        <v>3326401.13</v>
      </c>
      <c r="F199" s="82">
        <f t="shared" si="64"/>
        <v>0</v>
      </c>
      <c r="G199" s="82">
        <f>G200</f>
        <v>2723938.24</v>
      </c>
      <c r="H199" s="85">
        <f>G199/E199*100</f>
        <v>81.888447410430032</v>
      </c>
    </row>
    <row r="200" spans="1:8" x14ac:dyDescent="0.25">
      <c r="A200" s="55">
        <v>3</v>
      </c>
      <c r="B200" s="56"/>
      <c r="C200" s="57"/>
      <c r="D200" s="57" t="s">
        <v>15</v>
      </c>
      <c r="E200" s="64">
        <f t="shared" ref="E200:F200" si="65">E201+E206</f>
        <v>3326401.13</v>
      </c>
      <c r="F200" s="64">
        <f t="shared" si="65"/>
        <v>0</v>
      </c>
      <c r="G200" s="64">
        <f>G201+G206</f>
        <v>2723938.24</v>
      </c>
      <c r="H200" s="117">
        <f>G200/E200*100</f>
        <v>81.888447410430032</v>
      </c>
    </row>
    <row r="201" spans="1:8" x14ac:dyDescent="0.25">
      <c r="A201" s="55">
        <v>31</v>
      </c>
      <c r="B201" s="56"/>
      <c r="C201" s="57"/>
      <c r="D201" s="57" t="s">
        <v>16</v>
      </c>
      <c r="E201" s="64">
        <v>3211197.67</v>
      </c>
      <c r="F201" s="64"/>
      <c r="G201" s="64">
        <f>SUM(G202:G205)</f>
        <v>2622995.75</v>
      </c>
      <c r="H201" s="117">
        <f t="shared" ref="H201:H223" si="66">G201/E201*100</f>
        <v>81.682786908599127</v>
      </c>
    </row>
    <row r="202" spans="1:8" x14ac:dyDescent="0.25">
      <c r="A202" s="112">
        <v>3111</v>
      </c>
      <c r="B202" s="113"/>
      <c r="C202" s="114"/>
      <c r="D202" s="114" t="s">
        <v>162</v>
      </c>
      <c r="E202" s="64"/>
      <c r="F202" s="64"/>
      <c r="G202" s="64">
        <v>2175510.02</v>
      </c>
      <c r="H202" s="117" t="e">
        <f t="shared" si="66"/>
        <v>#DIV/0!</v>
      </c>
    </row>
    <row r="203" spans="1:8" x14ac:dyDescent="0.25">
      <c r="A203" s="112">
        <v>3113</v>
      </c>
      <c r="B203" s="113"/>
      <c r="C203" s="114"/>
      <c r="D203" s="114" t="s">
        <v>273</v>
      </c>
      <c r="E203" s="64"/>
      <c r="F203" s="64"/>
      <c r="G203" s="64">
        <v>725.28</v>
      </c>
      <c r="H203" s="117" t="e">
        <f t="shared" si="66"/>
        <v>#DIV/0!</v>
      </c>
    </row>
    <row r="204" spans="1:8" x14ac:dyDescent="0.25">
      <c r="A204" s="112">
        <v>3121</v>
      </c>
      <c r="B204" s="113"/>
      <c r="C204" s="114"/>
      <c r="D204" s="114" t="s">
        <v>163</v>
      </c>
      <c r="E204" s="64"/>
      <c r="F204" s="64"/>
      <c r="G204" s="64">
        <v>99954.5</v>
      </c>
      <c r="H204" s="117" t="e">
        <f t="shared" si="66"/>
        <v>#DIV/0!</v>
      </c>
    </row>
    <row r="205" spans="1:8" ht="25.5" x14ac:dyDescent="0.25">
      <c r="A205" s="112">
        <v>3132</v>
      </c>
      <c r="B205" s="113"/>
      <c r="C205" s="114"/>
      <c r="D205" s="114" t="s">
        <v>164</v>
      </c>
      <c r="E205" s="64"/>
      <c r="F205" s="64"/>
      <c r="G205" s="64">
        <v>346805.95</v>
      </c>
      <c r="H205" s="117" t="e">
        <f t="shared" si="66"/>
        <v>#DIV/0!</v>
      </c>
    </row>
    <row r="206" spans="1:8" x14ac:dyDescent="0.25">
      <c r="A206" s="55">
        <v>32</v>
      </c>
      <c r="B206" s="56"/>
      <c r="C206" s="57"/>
      <c r="D206" s="57" t="s">
        <v>28</v>
      </c>
      <c r="E206" s="64">
        <v>115203.46</v>
      </c>
      <c r="F206" s="64"/>
      <c r="G206" s="64">
        <f>SUM(G207:G214)</f>
        <v>100942.48999999999</v>
      </c>
      <c r="H206" s="117">
        <f t="shared" si="66"/>
        <v>87.621057561986404</v>
      </c>
    </row>
    <row r="207" spans="1:8" x14ac:dyDescent="0.25">
      <c r="A207" s="112">
        <v>3211</v>
      </c>
      <c r="B207" s="113"/>
      <c r="C207" s="114"/>
      <c r="D207" s="114" t="s">
        <v>153</v>
      </c>
      <c r="E207" s="64"/>
      <c r="F207" s="64"/>
      <c r="G207" s="64">
        <v>0</v>
      </c>
      <c r="H207" s="117" t="e">
        <f t="shared" si="66"/>
        <v>#DIV/0!</v>
      </c>
    </row>
    <row r="208" spans="1:8" ht="25.5" x14ac:dyDescent="0.25">
      <c r="A208" s="112">
        <v>3212</v>
      </c>
      <c r="B208" s="113"/>
      <c r="C208" s="114"/>
      <c r="D208" s="114" t="s">
        <v>165</v>
      </c>
      <c r="E208" s="64"/>
      <c r="F208" s="64"/>
      <c r="G208" s="64">
        <v>83038.87</v>
      </c>
      <c r="H208" s="117" t="e">
        <f t="shared" si="66"/>
        <v>#DIV/0!</v>
      </c>
    </row>
    <row r="209" spans="1:8" x14ac:dyDescent="0.25">
      <c r="A209" s="112">
        <v>3213</v>
      </c>
      <c r="B209" s="113"/>
      <c r="C209" s="114"/>
      <c r="D209" s="114" t="s">
        <v>166</v>
      </c>
      <c r="E209" s="64"/>
      <c r="F209" s="64"/>
      <c r="G209" s="64">
        <v>45</v>
      </c>
      <c r="H209" s="117" t="e">
        <f t="shared" si="66"/>
        <v>#DIV/0!</v>
      </c>
    </row>
    <row r="210" spans="1:8" ht="25.5" x14ac:dyDescent="0.25">
      <c r="A210" s="112">
        <v>3221</v>
      </c>
      <c r="B210" s="113"/>
      <c r="C210" s="114"/>
      <c r="D210" s="136" t="s">
        <v>154</v>
      </c>
      <c r="E210" s="64"/>
      <c r="F210" s="64"/>
      <c r="G210" s="64">
        <v>61.51</v>
      </c>
      <c r="H210" s="117" t="e">
        <f t="shared" si="66"/>
        <v>#DIV/0!</v>
      </c>
    </row>
    <row r="211" spans="1:8" x14ac:dyDescent="0.25">
      <c r="A211" s="112">
        <v>3222</v>
      </c>
      <c r="B211" s="113"/>
      <c r="C211" s="114"/>
      <c r="D211" s="114" t="s">
        <v>160</v>
      </c>
      <c r="E211" s="64"/>
      <c r="F211" s="64"/>
      <c r="G211" s="64">
        <v>17.53</v>
      </c>
      <c r="H211" s="117" t="e">
        <f t="shared" si="66"/>
        <v>#DIV/0!</v>
      </c>
    </row>
    <row r="212" spans="1:8" x14ac:dyDescent="0.25">
      <c r="A212" s="112">
        <v>3231</v>
      </c>
      <c r="B212" s="113"/>
      <c r="C212" s="114"/>
      <c r="D212" s="114" t="s">
        <v>155</v>
      </c>
      <c r="E212" s="64"/>
      <c r="F212" s="64"/>
      <c r="G212" s="64">
        <v>875</v>
      </c>
      <c r="H212" s="117" t="e">
        <f t="shared" si="66"/>
        <v>#DIV/0!</v>
      </c>
    </row>
    <row r="213" spans="1:8" ht="25.5" x14ac:dyDescent="0.25">
      <c r="A213" s="112">
        <v>3232</v>
      </c>
      <c r="B213" s="113"/>
      <c r="C213" s="114"/>
      <c r="D213" s="114" t="s">
        <v>170</v>
      </c>
      <c r="E213" s="64"/>
      <c r="F213" s="64"/>
      <c r="G213" s="64">
        <v>16288.58</v>
      </c>
      <c r="H213" s="117" t="e">
        <f t="shared" si="66"/>
        <v>#DIV/0!</v>
      </c>
    </row>
    <row r="214" spans="1:8" x14ac:dyDescent="0.25">
      <c r="A214" s="112">
        <v>3295</v>
      </c>
      <c r="B214" s="113"/>
      <c r="C214" s="114"/>
      <c r="D214" s="114" t="s">
        <v>169</v>
      </c>
      <c r="E214" s="64"/>
      <c r="F214" s="64"/>
      <c r="G214" s="64">
        <v>616</v>
      </c>
      <c r="H214" s="117" t="e">
        <f t="shared" si="66"/>
        <v>#DIV/0!</v>
      </c>
    </row>
    <row r="215" spans="1:8" s="132" customFormat="1" ht="15" customHeight="1" x14ac:dyDescent="0.25">
      <c r="A215" s="247" t="s">
        <v>252</v>
      </c>
      <c r="B215" s="248"/>
      <c r="C215" s="249"/>
      <c r="D215" s="206" t="s">
        <v>146</v>
      </c>
      <c r="E215" s="82">
        <f>E216</f>
        <v>573.04999999999995</v>
      </c>
      <c r="F215" s="82"/>
      <c r="G215" s="82">
        <f>G216</f>
        <v>573.05000000000007</v>
      </c>
      <c r="H215" s="82">
        <f t="shared" si="66"/>
        <v>100.00000000000003</v>
      </c>
    </row>
    <row r="216" spans="1:8" s="132" customFormat="1" x14ac:dyDescent="0.25">
      <c r="A216" s="137">
        <v>3</v>
      </c>
      <c r="B216" s="138"/>
      <c r="C216" s="136"/>
      <c r="D216" s="136" t="s">
        <v>15</v>
      </c>
      <c r="E216" s="64">
        <f>E217</f>
        <v>573.04999999999995</v>
      </c>
      <c r="F216" s="64"/>
      <c r="G216" s="64">
        <f>G217</f>
        <v>573.05000000000007</v>
      </c>
      <c r="H216" s="117">
        <f t="shared" si="66"/>
        <v>100.00000000000003</v>
      </c>
    </row>
    <row r="217" spans="1:8" s="132" customFormat="1" x14ac:dyDescent="0.25">
      <c r="A217" s="137">
        <v>32</v>
      </c>
      <c r="B217" s="138"/>
      <c r="C217" s="136"/>
      <c r="D217" s="136" t="s">
        <v>28</v>
      </c>
      <c r="E217" s="64">
        <v>573.04999999999995</v>
      </c>
      <c r="F217" s="64"/>
      <c r="G217" s="64">
        <f>SUM(G218:G223)</f>
        <v>573.05000000000007</v>
      </c>
      <c r="H217" s="117">
        <f t="shared" si="66"/>
        <v>100.00000000000003</v>
      </c>
    </row>
    <row r="218" spans="1:8" s="132" customFormat="1" x14ac:dyDescent="0.25">
      <c r="A218" s="137">
        <v>3211</v>
      </c>
      <c r="B218" s="138"/>
      <c r="C218" s="136"/>
      <c r="D218" s="136" t="s">
        <v>153</v>
      </c>
      <c r="E218" s="64"/>
      <c r="F218" s="64"/>
      <c r="G218" s="64">
        <v>332.53</v>
      </c>
      <c r="H218" s="117" t="e">
        <f t="shared" si="66"/>
        <v>#DIV/0!</v>
      </c>
    </row>
    <row r="219" spans="1:8" s="132" customFormat="1" ht="25.5" x14ac:dyDescent="0.25">
      <c r="A219" s="137">
        <v>3214</v>
      </c>
      <c r="B219" s="138"/>
      <c r="C219" s="136"/>
      <c r="D219" s="136" t="s">
        <v>167</v>
      </c>
      <c r="E219" s="64"/>
      <c r="F219" s="64"/>
      <c r="G219" s="64">
        <v>0</v>
      </c>
      <c r="H219" s="117" t="e">
        <f t="shared" si="66"/>
        <v>#DIV/0!</v>
      </c>
    </row>
    <row r="220" spans="1:8" s="132" customFormat="1" ht="25.5" x14ac:dyDescent="0.25">
      <c r="A220" s="137">
        <v>3221</v>
      </c>
      <c r="B220" s="138"/>
      <c r="C220" s="136"/>
      <c r="D220" s="136" t="s">
        <v>154</v>
      </c>
      <c r="E220" s="64"/>
      <c r="F220" s="64"/>
      <c r="G220" s="64">
        <v>64.06</v>
      </c>
      <c r="H220" s="117" t="e">
        <f t="shared" si="66"/>
        <v>#DIV/0!</v>
      </c>
    </row>
    <row r="221" spans="1:8" s="132" customFormat="1" ht="21" customHeight="1" x14ac:dyDescent="0.25">
      <c r="A221" s="137">
        <v>3222</v>
      </c>
      <c r="B221" s="138"/>
      <c r="C221" s="136"/>
      <c r="D221" s="136" t="s">
        <v>160</v>
      </c>
      <c r="E221" s="64"/>
      <c r="F221" s="64"/>
      <c r="G221" s="64">
        <v>50.04</v>
      </c>
      <c r="H221" s="117" t="e">
        <f t="shared" si="66"/>
        <v>#DIV/0!</v>
      </c>
    </row>
    <row r="222" spans="1:8" s="132" customFormat="1" ht="29.25" customHeight="1" x14ac:dyDescent="0.25">
      <c r="A222" s="137">
        <v>3236</v>
      </c>
      <c r="B222" s="138"/>
      <c r="C222" s="136"/>
      <c r="D222" s="136" t="s">
        <v>184</v>
      </c>
      <c r="E222" s="64"/>
      <c r="F222" s="64"/>
      <c r="G222" s="64">
        <v>19.91</v>
      </c>
      <c r="H222" s="117" t="e">
        <f t="shared" si="66"/>
        <v>#DIV/0!</v>
      </c>
    </row>
    <row r="223" spans="1:8" s="132" customFormat="1" x14ac:dyDescent="0.25">
      <c r="A223" s="137">
        <v>3237</v>
      </c>
      <c r="B223" s="138"/>
      <c r="C223" s="136"/>
      <c r="D223" s="136" t="s">
        <v>168</v>
      </c>
      <c r="E223" s="64"/>
      <c r="F223" s="64"/>
      <c r="G223" s="64">
        <v>106.51</v>
      </c>
      <c r="H223" s="117" t="e">
        <f t="shared" si="66"/>
        <v>#DIV/0!</v>
      </c>
    </row>
    <row r="224" spans="1:8" x14ac:dyDescent="0.25">
      <c r="A224" s="247" t="s">
        <v>140</v>
      </c>
      <c r="B224" s="248"/>
      <c r="C224" s="249"/>
      <c r="D224" s="107" t="s">
        <v>141</v>
      </c>
      <c r="E224" s="82">
        <f>E225</f>
        <v>1195</v>
      </c>
      <c r="F224" s="82"/>
      <c r="G224" s="82">
        <f>G225</f>
        <v>1195</v>
      </c>
      <c r="H224" s="85">
        <f>G224/E224*100</f>
        <v>100</v>
      </c>
    </row>
    <row r="225" spans="1:8" x14ac:dyDescent="0.25">
      <c r="A225" s="108">
        <v>3</v>
      </c>
      <c r="B225" s="109"/>
      <c r="C225" s="110"/>
      <c r="D225" s="110" t="s">
        <v>15</v>
      </c>
      <c r="E225" s="64">
        <f>E226</f>
        <v>1195</v>
      </c>
      <c r="F225" s="64"/>
      <c r="G225" s="64">
        <f>G226</f>
        <v>1195</v>
      </c>
      <c r="H225" s="117">
        <f>G225/E225*100</f>
        <v>100</v>
      </c>
    </row>
    <row r="226" spans="1:8" x14ac:dyDescent="0.25">
      <c r="A226" s="108">
        <v>32</v>
      </c>
      <c r="B226" s="109"/>
      <c r="C226" s="110"/>
      <c r="D226" s="110" t="s">
        <v>28</v>
      </c>
      <c r="E226" s="64">
        <v>1195</v>
      </c>
      <c r="F226" s="64"/>
      <c r="G226" s="64">
        <f>G227</f>
        <v>1195</v>
      </c>
      <c r="H226" s="117">
        <f t="shared" ref="H226:H227" si="67">G226/E226*100</f>
        <v>100</v>
      </c>
    </row>
    <row r="227" spans="1:8" ht="28.5" customHeight="1" x14ac:dyDescent="0.25">
      <c r="A227" s="112">
        <v>3221</v>
      </c>
      <c r="B227" s="113"/>
      <c r="C227" s="114"/>
      <c r="D227" s="114" t="s">
        <v>279</v>
      </c>
      <c r="E227" s="64"/>
      <c r="F227" s="64"/>
      <c r="G227" s="64">
        <v>1195</v>
      </c>
      <c r="H227" s="117" t="e">
        <f t="shared" si="67"/>
        <v>#DIV/0!</v>
      </c>
    </row>
    <row r="228" spans="1:8" ht="38.25" x14ac:dyDescent="0.25">
      <c r="A228" s="250" t="s">
        <v>122</v>
      </c>
      <c r="B228" s="251"/>
      <c r="C228" s="252"/>
      <c r="D228" s="79" t="s">
        <v>123</v>
      </c>
      <c r="E228" s="81">
        <f>E229+E233+E240+E250+E254+E258+E262+E270</f>
        <v>43386.25</v>
      </c>
      <c r="F228" s="81">
        <f t="shared" ref="F228" si="68">F229+F233+F240+F250+F254+F258+F262+F270</f>
        <v>0</v>
      </c>
      <c r="G228" s="81">
        <f>G229+G233+G240+G250+G254+G258+G262+G270</f>
        <v>43315.519999999997</v>
      </c>
      <c r="H228" s="124">
        <f>G228/E228*100</f>
        <v>99.836976000460965</v>
      </c>
    </row>
    <row r="229" spans="1:8" ht="15" customHeight="1" x14ac:dyDescent="0.25">
      <c r="A229" s="247" t="s">
        <v>142</v>
      </c>
      <c r="B229" s="248"/>
      <c r="C229" s="249"/>
      <c r="D229" s="84" t="s">
        <v>12</v>
      </c>
      <c r="E229" s="95">
        <f>E230</f>
        <v>4480.01</v>
      </c>
      <c r="F229" s="95"/>
      <c r="G229" s="95">
        <f>G230</f>
        <v>4480.01</v>
      </c>
      <c r="H229" s="85">
        <f>G229/E229*100</f>
        <v>100</v>
      </c>
    </row>
    <row r="230" spans="1:8" x14ac:dyDescent="0.25">
      <c r="A230" s="70">
        <v>3</v>
      </c>
      <c r="B230" s="71"/>
      <c r="C230" s="72"/>
      <c r="D230" s="72" t="s">
        <v>15</v>
      </c>
      <c r="E230" s="64">
        <f>E231</f>
        <v>4480.01</v>
      </c>
      <c r="F230" s="64"/>
      <c r="G230" s="64">
        <f>G231</f>
        <v>4480.01</v>
      </c>
      <c r="H230" s="117">
        <f>G230/E230*100</f>
        <v>100</v>
      </c>
    </row>
    <row r="231" spans="1:8" x14ac:dyDescent="0.25">
      <c r="A231" s="70">
        <v>32</v>
      </c>
      <c r="B231" s="71"/>
      <c r="C231" s="72"/>
      <c r="D231" s="72" t="s">
        <v>28</v>
      </c>
      <c r="E231" s="64">
        <v>4480.01</v>
      </c>
      <c r="F231" s="64"/>
      <c r="G231" s="64">
        <f>G232</f>
        <v>4480.01</v>
      </c>
      <c r="H231" s="117">
        <f t="shared" ref="H231:H232" si="69">G231/E231*100</f>
        <v>100</v>
      </c>
    </row>
    <row r="232" spans="1:8" s="132" customFormat="1" ht="25.5" x14ac:dyDescent="0.25">
      <c r="A232" s="137">
        <v>3232</v>
      </c>
      <c r="B232" s="138"/>
      <c r="C232" s="136"/>
      <c r="D232" s="136" t="s">
        <v>170</v>
      </c>
      <c r="E232" s="64"/>
      <c r="F232" s="64"/>
      <c r="G232" s="64">
        <v>4480.01</v>
      </c>
      <c r="H232" s="117" t="e">
        <f t="shared" si="69"/>
        <v>#DIV/0!</v>
      </c>
    </row>
    <row r="233" spans="1:8" ht="15" customHeight="1" x14ac:dyDescent="0.25">
      <c r="A233" s="247" t="s">
        <v>116</v>
      </c>
      <c r="B233" s="248"/>
      <c r="C233" s="249"/>
      <c r="D233" s="84" t="s">
        <v>47</v>
      </c>
      <c r="E233" s="82">
        <f>E234</f>
        <v>256.32</v>
      </c>
      <c r="F233" s="82">
        <f t="shared" ref="F233:G233" si="70">F234</f>
        <v>0</v>
      </c>
      <c r="G233" s="82">
        <f t="shared" si="70"/>
        <v>156.32</v>
      </c>
      <c r="H233" s="85">
        <f>G233/E233*100</f>
        <v>60.986267166042438</v>
      </c>
    </row>
    <row r="234" spans="1:8" x14ac:dyDescent="0.25">
      <c r="A234" s="55">
        <v>3</v>
      </c>
      <c r="B234" s="56"/>
      <c r="C234" s="57"/>
      <c r="D234" s="57" t="s">
        <v>15</v>
      </c>
      <c r="E234" s="64">
        <f>E235</f>
        <v>256.32</v>
      </c>
      <c r="F234" s="64"/>
      <c r="G234" s="64">
        <f>G235</f>
        <v>156.32</v>
      </c>
      <c r="H234" s="117">
        <f>G234/E234*100</f>
        <v>60.986267166042438</v>
      </c>
    </row>
    <row r="235" spans="1:8" x14ac:dyDescent="0.25">
      <c r="A235" s="55">
        <v>32</v>
      </c>
      <c r="B235" s="56"/>
      <c r="C235" s="57"/>
      <c r="D235" s="57" t="s">
        <v>28</v>
      </c>
      <c r="E235" s="64">
        <v>256.32</v>
      </c>
      <c r="F235" s="64"/>
      <c r="G235" s="64">
        <f>G236</f>
        <v>156.32</v>
      </c>
      <c r="H235" s="117">
        <f t="shared" ref="H235:H249" si="71">G235/E235*100</f>
        <v>60.986267166042438</v>
      </c>
    </row>
    <row r="236" spans="1:8" s="132" customFormat="1" x14ac:dyDescent="0.25">
      <c r="A236" s="137">
        <v>3225</v>
      </c>
      <c r="B236" s="138"/>
      <c r="C236" s="136"/>
      <c r="D236" s="136" t="s">
        <v>159</v>
      </c>
      <c r="E236" s="64"/>
      <c r="F236" s="64"/>
      <c r="G236" s="64">
        <v>156.32</v>
      </c>
      <c r="H236" s="117" t="e">
        <f t="shared" si="71"/>
        <v>#DIV/0!</v>
      </c>
    </row>
    <row r="237" spans="1:8" ht="25.5" x14ac:dyDescent="0.25">
      <c r="A237" s="55">
        <v>4</v>
      </c>
      <c r="B237" s="56"/>
      <c r="C237" s="57"/>
      <c r="D237" s="57" t="s">
        <v>17</v>
      </c>
      <c r="E237" s="64"/>
      <c r="F237" s="64"/>
      <c r="G237" s="64"/>
      <c r="H237" s="117" t="e">
        <f t="shared" si="71"/>
        <v>#DIV/0!</v>
      </c>
    </row>
    <row r="238" spans="1:8" ht="25.5" x14ac:dyDescent="0.25">
      <c r="A238" s="55">
        <v>42</v>
      </c>
      <c r="B238" s="56"/>
      <c r="C238" s="57"/>
      <c r="D238" s="57" t="s">
        <v>36</v>
      </c>
      <c r="E238" s="64"/>
      <c r="F238" s="64"/>
      <c r="G238" s="64"/>
      <c r="H238" s="117" t="e">
        <f t="shared" si="71"/>
        <v>#DIV/0!</v>
      </c>
    </row>
    <row r="239" spans="1:8" x14ac:dyDescent="0.25">
      <c r="A239" s="112">
        <v>4241</v>
      </c>
      <c r="B239" s="113"/>
      <c r="C239" s="114"/>
      <c r="D239" s="114" t="s">
        <v>152</v>
      </c>
      <c r="E239" s="64"/>
      <c r="F239" s="64"/>
      <c r="G239" s="64"/>
      <c r="H239" s="117" t="e">
        <f t="shared" si="71"/>
        <v>#DIV/0!</v>
      </c>
    </row>
    <row r="240" spans="1:8" s="132" customFormat="1" ht="33" customHeight="1" x14ac:dyDescent="0.25">
      <c r="A240" s="247" t="s">
        <v>117</v>
      </c>
      <c r="B240" s="248"/>
      <c r="C240" s="249"/>
      <c r="D240" s="206" t="s">
        <v>118</v>
      </c>
      <c r="E240" s="82">
        <f>E241+E244</f>
        <v>6387.36</v>
      </c>
      <c r="F240" s="82">
        <f t="shared" ref="F240:G240" si="72">F241+F244</f>
        <v>0</v>
      </c>
      <c r="G240" s="82">
        <f t="shared" si="72"/>
        <v>6382.38</v>
      </c>
      <c r="H240" s="82">
        <f t="shared" si="71"/>
        <v>99.922033516194489</v>
      </c>
    </row>
    <row r="241" spans="1:8" s="132" customFormat="1" x14ac:dyDescent="0.25">
      <c r="A241" s="137">
        <v>3</v>
      </c>
      <c r="B241" s="138"/>
      <c r="C241" s="136"/>
      <c r="D241" s="136" t="s">
        <v>15</v>
      </c>
      <c r="E241" s="64">
        <f>E242</f>
        <v>163.66</v>
      </c>
      <c r="F241" s="64"/>
      <c r="G241" s="64">
        <f>G242</f>
        <v>163.66</v>
      </c>
      <c r="H241" s="117">
        <f t="shared" si="71"/>
        <v>100</v>
      </c>
    </row>
    <row r="242" spans="1:8" s="132" customFormat="1" x14ac:dyDescent="0.25">
      <c r="A242" s="137">
        <v>32</v>
      </c>
      <c r="B242" s="138"/>
      <c r="C242" s="136"/>
      <c r="D242" s="136" t="s">
        <v>28</v>
      </c>
      <c r="E242" s="64">
        <v>163.66</v>
      </c>
      <c r="F242" s="64"/>
      <c r="G242" s="64">
        <f>G243</f>
        <v>163.66</v>
      </c>
      <c r="H242" s="117">
        <f t="shared" si="71"/>
        <v>100</v>
      </c>
    </row>
    <row r="243" spans="1:8" s="132" customFormat="1" x14ac:dyDescent="0.25">
      <c r="A243" s="137">
        <v>3225</v>
      </c>
      <c r="B243" s="138"/>
      <c r="C243" s="136"/>
      <c r="D243" s="136" t="s">
        <v>159</v>
      </c>
      <c r="E243" s="64">
        <v>0</v>
      </c>
      <c r="F243" s="64"/>
      <c r="G243" s="64">
        <v>163.66</v>
      </c>
      <c r="H243" s="117" t="e">
        <f t="shared" si="71"/>
        <v>#DIV/0!</v>
      </c>
    </row>
    <row r="244" spans="1:8" s="132" customFormat="1" ht="25.5" x14ac:dyDescent="0.25">
      <c r="A244" s="137">
        <v>4</v>
      </c>
      <c r="B244" s="138"/>
      <c r="C244" s="136"/>
      <c r="D244" s="136" t="s">
        <v>17</v>
      </c>
      <c r="E244" s="64">
        <f>E245</f>
        <v>6223.7</v>
      </c>
      <c r="F244" s="64"/>
      <c r="G244" s="64">
        <f>G245</f>
        <v>6218.72</v>
      </c>
      <c r="H244" s="117">
        <f t="shared" si="71"/>
        <v>99.919983289682989</v>
      </c>
    </row>
    <row r="245" spans="1:8" s="132" customFormat="1" ht="25.5" x14ac:dyDescent="0.25">
      <c r="A245" s="137">
        <v>42</v>
      </c>
      <c r="B245" s="138"/>
      <c r="C245" s="136"/>
      <c r="D245" s="136" t="s">
        <v>36</v>
      </c>
      <c r="E245" s="64">
        <v>6223.7</v>
      </c>
      <c r="F245" s="64"/>
      <c r="G245" s="64">
        <f>SUM(G246:G249)</f>
        <v>6218.72</v>
      </c>
      <c r="H245" s="117">
        <f t="shared" si="71"/>
        <v>99.919983289682989</v>
      </c>
    </row>
    <row r="246" spans="1:8" s="132" customFormat="1" x14ac:dyDescent="0.25">
      <c r="A246" s="137">
        <v>4221</v>
      </c>
      <c r="B246" s="138"/>
      <c r="C246" s="136"/>
      <c r="D246" s="136" t="s">
        <v>157</v>
      </c>
      <c r="E246" s="64">
        <v>0</v>
      </c>
      <c r="F246" s="64"/>
      <c r="G246" s="64">
        <v>4497.41</v>
      </c>
      <c r="H246" s="117" t="e">
        <f t="shared" si="71"/>
        <v>#DIV/0!</v>
      </c>
    </row>
    <row r="247" spans="1:8" s="132" customFormat="1" x14ac:dyDescent="0.25">
      <c r="A247" s="137">
        <v>4223</v>
      </c>
      <c r="B247" s="138"/>
      <c r="C247" s="136"/>
      <c r="D247" s="136" t="s">
        <v>277</v>
      </c>
      <c r="E247" s="64">
        <v>0</v>
      </c>
      <c r="F247" s="64"/>
      <c r="G247" s="64">
        <v>847.8</v>
      </c>
      <c r="H247" s="117" t="e">
        <f t="shared" si="71"/>
        <v>#DIV/0!</v>
      </c>
    </row>
    <row r="248" spans="1:8" s="132" customFormat="1" x14ac:dyDescent="0.25">
      <c r="A248" s="137">
        <v>4225</v>
      </c>
      <c r="B248" s="138"/>
      <c r="C248" s="136"/>
      <c r="D248" s="136" t="s">
        <v>278</v>
      </c>
      <c r="E248" s="64">
        <v>0</v>
      </c>
      <c r="F248" s="64"/>
      <c r="G248" s="64">
        <v>872.48</v>
      </c>
      <c r="H248" s="117" t="e">
        <f t="shared" si="71"/>
        <v>#DIV/0!</v>
      </c>
    </row>
    <row r="249" spans="1:8" s="132" customFormat="1" x14ac:dyDescent="0.25">
      <c r="A249" s="137">
        <v>4241</v>
      </c>
      <c r="B249" s="138"/>
      <c r="C249" s="136"/>
      <c r="D249" s="136" t="s">
        <v>152</v>
      </c>
      <c r="E249" s="64">
        <v>0</v>
      </c>
      <c r="F249" s="64"/>
      <c r="G249" s="64">
        <v>1.03</v>
      </c>
      <c r="H249" s="117" t="e">
        <f t="shared" si="71"/>
        <v>#DIV/0!</v>
      </c>
    </row>
    <row r="250" spans="1:8" ht="25.5" x14ac:dyDescent="0.25">
      <c r="A250" s="247" t="s">
        <v>119</v>
      </c>
      <c r="B250" s="248"/>
      <c r="C250" s="249"/>
      <c r="D250" s="84" t="s">
        <v>120</v>
      </c>
      <c r="E250" s="82">
        <f>E251</f>
        <v>24166</v>
      </c>
      <c r="F250" s="82">
        <f t="shared" ref="F250:G250" si="73">F251</f>
        <v>0</v>
      </c>
      <c r="G250" s="82">
        <f t="shared" si="73"/>
        <v>24137.75</v>
      </c>
      <c r="H250" s="85">
        <f>G250/E250*100</f>
        <v>99.883100223454434</v>
      </c>
    </row>
    <row r="251" spans="1:8" x14ac:dyDescent="0.25">
      <c r="A251" s="55">
        <v>3</v>
      </c>
      <c r="B251" s="56"/>
      <c r="C251" s="57"/>
      <c r="D251" s="57" t="s">
        <v>15</v>
      </c>
      <c r="E251" s="64">
        <f>E252</f>
        <v>24166</v>
      </c>
      <c r="F251" s="64">
        <f t="shared" ref="F251:G251" si="74">F252</f>
        <v>0</v>
      </c>
      <c r="G251" s="64">
        <f t="shared" si="74"/>
        <v>24137.75</v>
      </c>
      <c r="H251" s="117">
        <f>G251/E251*100</f>
        <v>99.883100223454434</v>
      </c>
    </row>
    <row r="252" spans="1:8" x14ac:dyDescent="0.25">
      <c r="A252" s="55">
        <v>32</v>
      </c>
      <c r="B252" s="56"/>
      <c r="C252" s="57"/>
      <c r="D252" s="57" t="s">
        <v>28</v>
      </c>
      <c r="E252" s="64">
        <v>24166</v>
      </c>
      <c r="F252" s="64"/>
      <c r="G252" s="64">
        <f>G253</f>
        <v>24137.75</v>
      </c>
      <c r="H252" s="117">
        <f t="shared" ref="H252" si="75">G252/E252*100</f>
        <v>99.883100223454434</v>
      </c>
    </row>
    <row r="253" spans="1:8" s="132" customFormat="1" ht="25.5" x14ac:dyDescent="0.25">
      <c r="A253" s="137">
        <v>3232</v>
      </c>
      <c r="B253" s="138"/>
      <c r="C253" s="136"/>
      <c r="D253" s="136" t="s">
        <v>170</v>
      </c>
      <c r="E253" s="64"/>
      <c r="F253" s="64"/>
      <c r="G253" s="64">
        <v>24137.75</v>
      </c>
      <c r="H253" s="117" t="e">
        <f>#REF!/E253*100</f>
        <v>#REF!</v>
      </c>
    </row>
    <row r="254" spans="1:8" x14ac:dyDescent="0.25">
      <c r="A254" s="247" t="s">
        <v>132</v>
      </c>
      <c r="B254" s="248"/>
      <c r="C254" s="249"/>
      <c r="D254" s="84" t="s">
        <v>133</v>
      </c>
      <c r="E254" s="82">
        <v>0</v>
      </c>
      <c r="F254" s="82"/>
      <c r="G254" s="82">
        <v>0</v>
      </c>
      <c r="H254" s="85" t="e">
        <f>G254/E254*100</f>
        <v>#DIV/0!</v>
      </c>
    </row>
    <row r="255" spans="1:8" x14ac:dyDescent="0.25">
      <c r="A255" s="55">
        <v>3</v>
      </c>
      <c r="B255" s="56"/>
      <c r="C255" s="57"/>
      <c r="D255" s="57" t="s">
        <v>15</v>
      </c>
      <c r="E255" s="64"/>
      <c r="F255" s="64"/>
      <c r="G255" s="64"/>
      <c r="H255" s="117" t="e">
        <f>G255/E255*100</f>
        <v>#DIV/0!</v>
      </c>
    </row>
    <row r="256" spans="1:8" x14ac:dyDescent="0.25">
      <c r="A256" s="55">
        <v>32</v>
      </c>
      <c r="B256" s="56"/>
      <c r="C256" s="57"/>
      <c r="D256" s="57" t="s">
        <v>28</v>
      </c>
      <c r="E256" s="64"/>
      <c r="F256" s="64"/>
      <c r="G256" s="64"/>
      <c r="H256" s="117" t="e">
        <f t="shared" ref="H256" si="76">G256/E256*100</f>
        <v>#DIV/0!</v>
      </c>
    </row>
    <row r="257" spans="1:8" ht="25.5" x14ac:dyDescent="0.25">
      <c r="A257" s="112">
        <v>3232</v>
      </c>
      <c r="B257" s="113"/>
      <c r="C257" s="114"/>
      <c r="D257" s="114" t="s">
        <v>170</v>
      </c>
      <c r="E257" s="64"/>
      <c r="F257" s="64"/>
      <c r="H257" s="117" t="e">
        <f>G253/E257*100</f>
        <v>#DIV/0!</v>
      </c>
    </row>
    <row r="258" spans="1:8" ht="25.5" x14ac:dyDescent="0.25">
      <c r="A258" s="247" t="s">
        <v>124</v>
      </c>
      <c r="B258" s="248"/>
      <c r="C258" s="249"/>
      <c r="D258" s="84" t="s">
        <v>125</v>
      </c>
      <c r="E258" s="82">
        <f>E259</f>
        <v>0.02</v>
      </c>
      <c r="F258" s="82">
        <f t="shared" ref="F258:G258" si="77">F259</f>
        <v>0</v>
      </c>
      <c r="G258" s="82">
        <f t="shared" si="77"/>
        <v>0.02</v>
      </c>
      <c r="H258" s="85">
        <f>G258/E258*100</f>
        <v>100</v>
      </c>
    </row>
    <row r="259" spans="1:8" x14ac:dyDescent="0.25">
      <c r="A259" s="55">
        <v>3</v>
      </c>
      <c r="B259" s="56"/>
      <c r="C259" s="57"/>
      <c r="D259" s="57" t="s">
        <v>15</v>
      </c>
      <c r="E259" s="64">
        <f>E260</f>
        <v>0.02</v>
      </c>
      <c r="F259" s="64">
        <f t="shared" ref="F259:G259" si="78">F260</f>
        <v>0</v>
      </c>
      <c r="G259" s="64">
        <f t="shared" si="78"/>
        <v>0.02</v>
      </c>
      <c r="H259" s="117">
        <f>G259/E259*100</f>
        <v>100</v>
      </c>
    </row>
    <row r="260" spans="1:8" x14ac:dyDescent="0.25">
      <c r="A260" s="55">
        <v>32</v>
      </c>
      <c r="B260" s="56"/>
      <c r="C260" s="57"/>
      <c r="D260" s="57" t="s">
        <v>28</v>
      </c>
      <c r="E260" s="64">
        <v>0.02</v>
      </c>
      <c r="F260" s="64"/>
      <c r="G260" s="64">
        <f>G261</f>
        <v>0.02</v>
      </c>
      <c r="H260" s="117">
        <f t="shared" ref="H260:H261" si="79">G260/E260*100</f>
        <v>100</v>
      </c>
    </row>
    <row r="261" spans="1:8" ht="25.5" x14ac:dyDescent="0.25">
      <c r="A261" s="112">
        <v>3224</v>
      </c>
      <c r="B261" s="113"/>
      <c r="C261" s="114"/>
      <c r="D261" s="114" t="s">
        <v>181</v>
      </c>
      <c r="E261" s="64"/>
      <c r="F261" s="64"/>
      <c r="G261" s="64">
        <v>0.02</v>
      </c>
      <c r="H261" s="117" t="e">
        <f t="shared" si="79"/>
        <v>#DIV/0!</v>
      </c>
    </row>
    <row r="262" spans="1:8" x14ac:dyDescent="0.25">
      <c r="A262" s="247" t="s">
        <v>126</v>
      </c>
      <c r="B262" s="248"/>
      <c r="C262" s="249"/>
      <c r="D262" s="84" t="s">
        <v>97</v>
      </c>
      <c r="E262" s="82">
        <f>E264+E266</f>
        <v>7796.54</v>
      </c>
      <c r="F262" s="82">
        <f t="shared" ref="F262:G262" si="80">F264+F266</f>
        <v>0</v>
      </c>
      <c r="G262" s="82">
        <f t="shared" si="80"/>
        <v>7859.04</v>
      </c>
      <c r="H262" s="85">
        <f>G262/E262*100</f>
        <v>100.80163764952145</v>
      </c>
    </row>
    <row r="263" spans="1:8" x14ac:dyDescent="0.25">
      <c r="A263" s="61">
        <v>3</v>
      </c>
      <c r="B263" s="62"/>
      <c r="C263" s="63"/>
      <c r="D263" s="136" t="s">
        <v>15</v>
      </c>
      <c r="E263" s="64">
        <f>E264</f>
        <v>0</v>
      </c>
      <c r="F263" s="64"/>
      <c r="G263" s="64">
        <v>0</v>
      </c>
      <c r="H263" s="117" t="e">
        <f>G263/E263*100</f>
        <v>#DIV/0!</v>
      </c>
    </row>
    <row r="264" spans="1:8" x14ac:dyDescent="0.25">
      <c r="A264" s="61">
        <v>32</v>
      </c>
      <c r="B264" s="62"/>
      <c r="C264" s="63"/>
      <c r="D264" s="63" t="s">
        <v>28</v>
      </c>
      <c r="E264" s="64"/>
      <c r="F264" s="64"/>
      <c r="G264" s="64"/>
      <c r="H264" s="117" t="e">
        <f t="shared" ref="H264:H269" si="81">G264/E264*100</f>
        <v>#DIV/0!</v>
      </c>
    </row>
    <row r="265" spans="1:8" ht="25.5" x14ac:dyDescent="0.25">
      <c r="A265" s="61">
        <v>3232</v>
      </c>
      <c r="B265" s="62"/>
      <c r="C265" s="63"/>
      <c r="D265" s="114" t="s">
        <v>170</v>
      </c>
      <c r="E265" s="64"/>
      <c r="F265" s="64"/>
      <c r="G265" s="64"/>
      <c r="H265" s="117" t="e">
        <f t="shared" si="81"/>
        <v>#DIV/0!</v>
      </c>
    </row>
    <row r="266" spans="1:8" ht="25.5" x14ac:dyDescent="0.25">
      <c r="A266" s="55">
        <v>4</v>
      </c>
      <c r="B266" s="56"/>
      <c r="C266" s="57"/>
      <c r="D266" s="57" t="s">
        <v>17</v>
      </c>
      <c r="E266" s="64">
        <f>E267</f>
        <v>7796.54</v>
      </c>
      <c r="F266" s="64"/>
      <c r="G266" s="64">
        <f>G267</f>
        <v>7859.04</v>
      </c>
      <c r="H266" s="117">
        <f t="shared" si="81"/>
        <v>100.80163764952145</v>
      </c>
    </row>
    <row r="267" spans="1:8" ht="37.5" customHeight="1" x14ac:dyDescent="0.25">
      <c r="A267" s="55">
        <v>42</v>
      </c>
      <c r="B267" s="56"/>
      <c r="C267" s="57"/>
      <c r="D267" s="57" t="s">
        <v>36</v>
      </c>
      <c r="E267" s="64">
        <v>7796.54</v>
      </c>
      <c r="F267" s="64"/>
      <c r="G267" s="64">
        <f>G269+G268</f>
        <v>7859.04</v>
      </c>
      <c r="H267" s="117">
        <f t="shared" si="81"/>
        <v>100.80163764952145</v>
      </c>
    </row>
    <row r="268" spans="1:8" s="132" customFormat="1" x14ac:dyDescent="0.25">
      <c r="A268" s="137">
        <v>4221</v>
      </c>
      <c r="B268" s="138"/>
      <c r="C268" s="136"/>
      <c r="D268" s="136" t="s">
        <v>157</v>
      </c>
      <c r="E268" s="64"/>
      <c r="F268" s="64"/>
      <c r="G268" s="64">
        <v>6754.04</v>
      </c>
      <c r="H268" s="117" t="e">
        <f t="shared" si="81"/>
        <v>#DIV/0!</v>
      </c>
    </row>
    <row r="269" spans="1:8" s="132" customFormat="1" x14ac:dyDescent="0.25">
      <c r="A269" s="137">
        <v>4241</v>
      </c>
      <c r="B269" s="138"/>
      <c r="C269" s="136"/>
      <c r="D269" s="136" t="s">
        <v>152</v>
      </c>
      <c r="E269" s="64"/>
      <c r="F269" s="64"/>
      <c r="G269" s="64">
        <v>1105</v>
      </c>
      <c r="H269" s="117" t="e">
        <f t="shared" si="81"/>
        <v>#DIV/0!</v>
      </c>
    </row>
    <row r="270" spans="1:8" ht="15" customHeight="1" x14ac:dyDescent="0.25">
      <c r="A270" s="247" t="s">
        <v>140</v>
      </c>
      <c r="B270" s="248"/>
      <c r="C270" s="249"/>
      <c r="D270" s="84" t="s">
        <v>141</v>
      </c>
      <c r="E270" s="82">
        <f>E271</f>
        <v>300</v>
      </c>
      <c r="F270" s="82">
        <f t="shared" ref="F270:G270" si="82">F271</f>
        <v>0</v>
      </c>
      <c r="G270" s="82">
        <f t="shared" si="82"/>
        <v>300</v>
      </c>
      <c r="H270" s="85">
        <f>G270/E270*100</f>
        <v>100</v>
      </c>
    </row>
    <row r="271" spans="1:8" x14ac:dyDescent="0.25">
      <c r="A271" s="70">
        <v>3</v>
      </c>
      <c r="B271" s="71"/>
      <c r="C271" s="72"/>
      <c r="D271" s="72" t="s">
        <v>15</v>
      </c>
      <c r="E271" s="64">
        <f>E272</f>
        <v>300</v>
      </c>
      <c r="F271" s="64"/>
      <c r="G271" s="64">
        <f>G272</f>
        <v>300</v>
      </c>
      <c r="H271" s="117">
        <f>G271/E271*100</f>
        <v>100</v>
      </c>
    </row>
    <row r="272" spans="1:8" x14ac:dyDescent="0.25">
      <c r="A272" s="70">
        <v>32</v>
      </c>
      <c r="B272" s="71"/>
      <c r="C272" s="72"/>
      <c r="D272" s="72" t="s">
        <v>28</v>
      </c>
      <c r="E272" s="64">
        <v>300</v>
      </c>
      <c r="F272" s="64"/>
      <c r="G272" s="64">
        <v>300</v>
      </c>
      <c r="H272" s="117">
        <f t="shared" ref="H272:H273" si="83">G272/E272*100</f>
        <v>100</v>
      </c>
    </row>
    <row r="273" spans="1:8" x14ac:dyDescent="0.25">
      <c r="A273" s="112">
        <v>3225</v>
      </c>
      <c r="B273" s="113"/>
      <c r="C273" s="114"/>
      <c r="D273" s="114" t="s">
        <v>159</v>
      </c>
      <c r="E273" s="64"/>
      <c r="F273" s="64"/>
      <c r="G273" s="64"/>
      <c r="H273" s="117" t="e">
        <f t="shared" si="83"/>
        <v>#DIV/0!</v>
      </c>
    </row>
    <row r="274" spans="1:8" ht="25.5" customHeight="1" x14ac:dyDescent="0.25">
      <c r="A274" s="250" t="s">
        <v>134</v>
      </c>
      <c r="B274" s="251"/>
      <c r="C274" s="252"/>
      <c r="D274" s="79" t="s">
        <v>135</v>
      </c>
      <c r="E274" s="81">
        <v>1513.36</v>
      </c>
      <c r="F274" s="81">
        <v>0</v>
      </c>
      <c r="G274" s="81">
        <v>1513.36</v>
      </c>
      <c r="H274" s="124">
        <f>G274/E274*100</f>
        <v>100</v>
      </c>
    </row>
    <row r="275" spans="1:8" ht="25.5" customHeight="1" x14ac:dyDescent="0.25">
      <c r="A275" s="247" t="s">
        <v>126</v>
      </c>
      <c r="B275" s="248"/>
      <c r="C275" s="249"/>
      <c r="D275" s="84" t="s">
        <v>97</v>
      </c>
      <c r="E275" s="85">
        <f t="shared" ref="E275:F275" si="84">E276</f>
        <v>1513.36</v>
      </c>
      <c r="F275" s="85">
        <f t="shared" si="84"/>
        <v>0</v>
      </c>
      <c r="G275" s="85">
        <f>G276</f>
        <v>1513.36</v>
      </c>
      <c r="H275" s="85">
        <f>G275/E275*100</f>
        <v>100</v>
      </c>
    </row>
    <row r="276" spans="1:8" x14ac:dyDescent="0.25">
      <c r="A276" s="55">
        <v>3</v>
      </c>
      <c r="B276" s="56"/>
      <c r="C276" s="57"/>
      <c r="D276" s="57" t="s">
        <v>15</v>
      </c>
      <c r="E276" s="64">
        <f t="shared" ref="E276:F276" si="85">E277+E281+E284</f>
        <v>1513.36</v>
      </c>
      <c r="F276" s="64">
        <f t="shared" si="85"/>
        <v>0</v>
      </c>
      <c r="G276" s="64">
        <f>G277+G281+G284</f>
        <v>1513.36</v>
      </c>
      <c r="H276" s="117">
        <f>G276/E276*100</f>
        <v>100</v>
      </c>
    </row>
    <row r="277" spans="1:8" x14ac:dyDescent="0.25">
      <c r="A277" s="55">
        <v>31</v>
      </c>
      <c r="B277" s="56"/>
      <c r="C277" s="57"/>
      <c r="D277" s="57" t="s">
        <v>16</v>
      </c>
      <c r="E277" s="64">
        <v>596.29</v>
      </c>
      <c r="F277" s="64"/>
      <c r="G277" s="64">
        <f>SUM(G278:G280)</f>
        <v>596.29</v>
      </c>
      <c r="H277" s="117">
        <f t="shared" ref="H277:H285" si="86">G277/E277*100</f>
        <v>100</v>
      </c>
    </row>
    <row r="278" spans="1:8" x14ac:dyDescent="0.25">
      <c r="A278" s="112">
        <v>3111</v>
      </c>
      <c r="B278" s="113"/>
      <c r="C278" s="114"/>
      <c r="D278" s="114" t="s">
        <v>162</v>
      </c>
      <c r="E278" s="64"/>
      <c r="F278" s="64"/>
      <c r="G278" s="64">
        <v>508.77</v>
      </c>
      <c r="H278" s="117" t="e">
        <f t="shared" si="86"/>
        <v>#DIV/0!</v>
      </c>
    </row>
    <row r="279" spans="1:8" ht="25.5" x14ac:dyDescent="0.25">
      <c r="A279" s="112">
        <v>3132</v>
      </c>
      <c r="B279" s="113"/>
      <c r="C279" s="114"/>
      <c r="D279" s="114" t="s">
        <v>164</v>
      </c>
      <c r="E279" s="64"/>
      <c r="F279" s="64"/>
      <c r="G279" s="64">
        <v>78.87</v>
      </c>
      <c r="H279" s="117" t="e">
        <f t="shared" si="86"/>
        <v>#DIV/0!</v>
      </c>
    </row>
    <row r="280" spans="1:8" ht="25.5" x14ac:dyDescent="0.25">
      <c r="A280" s="112">
        <v>3133</v>
      </c>
      <c r="B280" s="113"/>
      <c r="C280" s="114"/>
      <c r="D280" s="114" t="s">
        <v>177</v>
      </c>
      <c r="E280" s="64"/>
      <c r="F280" s="64"/>
      <c r="G280" s="64">
        <v>8.65</v>
      </c>
      <c r="H280" s="117" t="e">
        <f t="shared" si="86"/>
        <v>#DIV/0!</v>
      </c>
    </row>
    <row r="281" spans="1:8" x14ac:dyDescent="0.25">
      <c r="A281" s="55">
        <v>32</v>
      </c>
      <c r="B281" s="56"/>
      <c r="C281" s="57"/>
      <c r="D281" s="57" t="s">
        <v>28</v>
      </c>
      <c r="E281" s="64">
        <v>655.04999999999995</v>
      </c>
      <c r="F281" s="64"/>
      <c r="G281" s="64">
        <f>G282+G283</f>
        <v>655.04999999999995</v>
      </c>
      <c r="H281" s="117">
        <f t="shared" si="86"/>
        <v>100</v>
      </c>
    </row>
    <row r="282" spans="1:8" x14ac:dyDescent="0.25">
      <c r="A282" s="112">
        <v>3295</v>
      </c>
      <c r="B282" s="113"/>
      <c r="C282" s="114"/>
      <c r="D282" s="114" t="s">
        <v>169</v>
      </c>
      <c r="E282" s="64"/>
      <c r="F282" s="64"/>
      <c r="G282" s="64">
        <v>33.18</v>
      </c>
      <c r="H282" s="117" t="e">
        <f t="shared" si="86"/>
        <v>#DIV/0!</v>
      </c>
    </row>
    <row r="283" spans="1:8" x14ac:dyDescent="0.25">
      <c r="A283" s="112">
        <v>3296</v>
      </c>
      <c r="B283" s="113"/>
      <c r="C283" s="114"/>
      <c r="D283" s="114" t="s">
        <v>178</v>
      </c>
      <c r="E283" s="64"/>
      <c r="F283" s="64"/>
      <c r="G283" s="64">
        <v>621.87</v>
      </c>
      <c r="H283" s="117" t="e">
        <f t="shared" si="86"/>
        <v>#DIV/0!</v>
      </c>
    </row>
    <row r="284" spans="1:8" x14ac:dyDescent="0.25">
      <c r="A284" s="55">
        <v>34</v>
      </c>
      <c r="B284" s="56"/>
      <c r="C284" s="57"/>
      <c r="D284" s="57" t="s">
        <v>57</v>
      </c>
      <c r="E284" s="64">
        <v>262.02</v>
      </c>
      <c r="F284" s="64"/>
      <c r="G284" s="64">
        <f>G285</f>
        <v>262.02</v>
      </c>
      <c r="H284" s="117">
        <f t="shared" si="86"/>
        <v>100</v>
      </c>
    </row>
    <row r="285" spans="1:8" x14ac:dyDescent="0.25">
      <c r="A285" s="112">
        <v>3433</v>
      </c>
      <c r="B285" s="113"/>
      <c r="C285" s="114"/>
      <c r="D285" s="114" t="s">
        <v>179</v>
      </c>
      <c r="E285" s="64"/>
      <c r="F285" s="64"/>
      <c r="G285" s="64">
        <v>262.02</v>
      </c>
      <c r="H285" s="117" t="e">
        <f t="shared" si="86"/>
        <v>#DIV/0!</v>
      </c>
    </row>
    <row r="286" spans="1:8" ht="25.5" x14ac:dyDescent="0.25">
      <c r="A286" s="250" t="s">
        <v>127</v>
      </c>
      <c r="B286" s="251"/>
      <c r="C286" s="252"/>
      <c r="D286" s="79" t="s">
        <v>128</v>
      </c>
      <c r="E286" s="81">
        <f>E287</f>
        <v>113230.36</v>
      </c>
      <c r="F286" s="81"/>
      <c r="G286" s="81">
        <f>G287</f>
        <v>113063.39</v>
      </c>
      <c r="H286" s="124">
        <f>G286/E286*100</f>
        <v>99.852539548580438</v>
      </c>
    </row>
    <row r="287" spans="1:8" ht="25.5" x14ac:dyDescent="0.25">
      <c r="A287" s="247" t="s">
        <v>119</v>
      </c>
      <c r="B287" s="248"/>
      <c r="C287" s="249"/>
      <c r="D287" s="84" t="s">
        <v>120</v>
      </c>
      <c r="E287" s="82">
        <f>E288</f>
        <v>113230.36</v>
      </c>
      <c r="F287" s="82"/>
      <c r="G287" s="82">
        <f>G288</f>
        <v>113063.39</v>
      </c>
      <c r="H287" s="85">
        <f>G287/E287*100</f>
        <v>99.852539548580438</v>
      </c>
    </row>
    <row r="288" spans="1:8" x14ac:dyDescent="0.25">
      <c r="A288" s="55">
        <v>3</v>
      </c>
      <c r="B288" s="56"/>
      <c r="C288" s="57"/>
      <c r="D288" s="57" t="s">
        <v>15</v>
      </c>
      <c r="E288" s="64">
        <f>E289</f>
        <v>113230.36</v>
      </c>
      <c r="F288" s="64"/>
      <c r="G288" s="64">
        <f>G289</f>
        <v>113063.39</v>
      </c>
      <c r="H288" s="117">
        <f>G288/E288*100</f>
        <v>99.852539548580438</v>
      </c>
    </row>
    <row r="289" spans="1:8" x14ac:dyDescent="0.25">
      <c r="A289" s="150">
        <v>32</v>
      </c>
      <c r="B289" s="151"/>
      <c r="C289" s="152"/>
      <c r="D289" s="57" t="s">
        <v>28</v>
      </c>
      <c r="E289" s="64">
        <v>113230.36</v>
      </c>
      <c r="F289" s="64"/>
      <c r="G289" s="64">
        <f>G290</f>
        <v>113063.39</v>
      </c>
      <c r="H289" s="117">
        <f t="shared" ref="H289:H290" si="87">G289/E289*100</f>
        <v>99.852539548580438</v>
      </c>
    </row>
    <row r="290" spans="1:8" s="132" customFormat="1" x14ac:dyDescent="0.25">
      <c r="A290" s="138">
        <v>3231</v>
      </c>
      <c r="B290" s="138"/>
      <c r="C290" s="136"/>
      <c r="D290" s="136" t="s">
        <v>155</v>
      </c>
      <c r="E290" s="64"/>
      <c r="F290" s="64"/>
      <c r="G290" s="64">
        <v>113063.39</v>
      </c>
      <c r="H290" s="117" t="e">
        <f t="shared" si="87"/>
        <v>#DIV/0!</v>
      </c>
    </row>
    <row r="291" spans="1:8" x14ac:dyDescent="0.25">
      <c r="D291" s="147" t="s">
        <v>137</v>
      </c>
      <c r="E291" s="148">
        <f>E152+E7</f>
        <v>4042408.7499999991</v>
      </c>
      <c r="F291" s="148">
        <f>F152+F7</f>
        <v>0</v>
      </c>
      <c r="G291" s="148">
        <f>G152+G7</f>
        <v>3381892.06</v>
      </c>
      <c r="H291" s="149">
        <f>G291/E291*100</f>
        <v>83.66031911048087</v>
      </c>
    </row>
    <row r="293" spans="1:8" x14ac:dyDescent="0.25">
      <c r="G293" s="167"/>
    </row>
    <row r="294" spans="1:8" x14ac:dyDescent="0.25">
      <c r="G294" s="167"/>
    </row>
  </sheetData>
  <mergeCells count="64">
    <mergeCell ref="A3:H3"/>
    <mergeCell ref="A1:H1"/>
    <mergeCell ref="A224:C224"/>
    <mergeCell ref="A72:C72"/>
    <mergeCell ref="A5:C5"/>
    <mergeCell ref="A103:C103"/>
    <mergeCell ref="A9:C9"/>
    <mergeCell ref="A14:C14"/>
    <mergeCell ref="A15:C15"/>
    <mergeCell ref="A20:C20"/>
    <mergeCell ref="A21:C21"/>
    <mergeCell ref="A31:C31"/>
    <mergeCell ref="A32:C32"/>
    <mergeCell ref="A199:C199"/>
    <mergeCell ref="A102:C102"/>
    <mergeCell ref="A84:C84"/>
    <mergeCell ref="D4:G4"/>
    <mergeCell ref="A6:D6"/>
    <mergeCell ref="A58:C58"/>
    <mergeCell ref="A83:C83"/>
    <mergeCell ref="A39:C39"/>
    <mergeCell ref="A79:C79"/>
    <mergeCell ref="A76:C76"/>
    <mergeCell ref="A12:C12"/>
    <mergeCell ref="A13:C13"/>
    <mergeCell ref="A40:C40"/>
    <mergeCell ref="A47:C47"/>
    <mergeCell ref="A48:C48"/>
    <mergeCell ref="A62:C62"/>
    <mergeCell ref="A7:C7"/>
    <mergeCell ref="A8:C8"/>
    <mergeCell ref="A124:C124"/>
    <mergeCell ref="A147:C147"/>
    <mergeCell ref="A148:C148"/>
    <mergeCell ref="A152:C152"/>
    <mergeCell ref="A131:C131"/>
    <mergeCell ref="A107:C107"/>
    <mergeCell ref="A108:C108"/>
    <mergeCell ref="A113:C113"/>
    <mergeCell ref="A123:C123"/>
    <mergeCell ref="A118:C118"/>
    <mergeCell ref="A286:C286"/>
    <mergeCell ref="A287:C287"/>
    <mergeCell ref="A254:C254"/>
    <mergeCell ref="A274:C274"/>
    <mergeCell ref="A275:C275"/>
    <mergeCell ref="A270:C270"/>
    <mergeCell ref="A258:C258"/>
    <mergeCell ref="A94:C94"/>
    <mergeCell ref="A80:C80"/>
    <mergeCell ref="A262:C262"/>
    <mergeCell ref="A229:C229"/>
    <mergeCell ref="A240:C240"/>
    <mergeCell ref="A228:C228"/>
    <mergeCell ref="A233:C233"/>
    <mergeCell ref="A250:C250"/>
    <mergeCell ref="A154:C154"/>
    <mergeCell ref="A172:C172"/>
    <mergeCell ref="A215:C215"/>
    <mergeCell ref="A153:C153"/>
    <mergeCell ref="A139:C139"/>
    <mergeCell ref="A89:C89"/>
    <mergeCell ref="A88:C88"/>
    <mergeCell ref="A98:C9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</vt:lpstr>
      <vt:lpstr> Račun prihoda i rashoda</vt:lpstr>
      <vt:lpstr>Rh i ph prema izvorima finan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2025-02-24T09:48:46Z</cp:lastPrinted>
  <dcterms:created xsi:type="dcterms:W3CDTF">2022-08-12T12:51:27Z</dcterms:created>
  <dcterms:modified xsi:type="dcterms:W3CDTF">2025-02-24T09:51:03Z</dcterms:modified>
</cp:coreProperties>
</file>