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11760" tabRatio="596"/>
  </bookViews>
  <sheets>
    <sheet name="SAŽETAK" sheetId="1" r:id="rId1"/>
    <sheet name=" Račun prihoda i rashoda" sheetId="3" r:id="rId2"/>
    <sheet name="Rh i ph prema izvorima finan" sheetId="8" r:id="rId3"/>
    <sheet name="Rashodi prema funkcijskoj kl" sheetId="5" r:id="rId4"/>
    <sheet name="Račun financiranja" sheetId="6" r:id="rId5"/>
    <sheet name="POSEBNI DIO" sheetId="7" r:id="rId6"/>
  </sheets>
  <definedNames>
    <definedName name="_xlnm.Print_Titles" localSheetId="1">' Račun prihoda i rashoda'!$49:$49</definedName>
    <definedName name="_xlnm.Print_Titles" localSheetId="5">'POSEBNI DIO'!$5:$5</definedName>
    <definedName name="_xlnm.Print_Titles" localSheetId="3">'Rashodi prema funkcijskoj kl'!$9:$9</definedName>
  </definedNames>
  <calcPr calcId="145621"/>
</workbook>
</file>

<file path=xl/calcChain.xml><?xml version="1.0" encoding="utf-8"?>
<calcChain xmlns="http://schemas.openxmlformats.org/spreadsheetml/2006/main">
  <c r="H103" i="3" l="1"/>
  <c r="I103" i="3"/>
  <c r="I49" i="3"/>
  <c r="I48" i="3"/>
  <c r="I47" i="3"/>
  <c r="I46" i="3"/>
  <c r="G71" i="7"/>
  <c r="G72" i="7"/>
  <c r="G75" i="7"/>
  <c r="G73" i="7"/>
  <c r="H44" i="7"/>
  <c r="H45" i="7"/>
  <c r="H46" i="7"/>
  <c r="H47" i="7"/>
  <c r="G44" i="7"/>
  <c r="G45" i="7"/>
  <c r="G46" i="7"/>
  <c r="E125" i="7" l="1"/>
  <c r="F125" i="7"/>
  <c r="G125" i="7" l="1"/>
  <c r="G126" i="7"/>
  <c r="F126" i="7"/>
  <c r="E126" i="7"/>
  <c r="H14" i="3" l="1"/>
  <c r="H15" i="3"/>
  <c r="H17" i="3"/>
  <c r="H18" i="3"/>
  <c r="H19" i="3"/>
  <c r="H20" i="3"/>
  <c r="H22" i="3"/>
  <c r="H25" i="3"/>
  <c r="H28" i="3"/>
  <c r="H29" i="3"/>
  <c r="H31" i="3"/>
  <c r="H32" i="3"/>
  <c r="H35" i="3"/>
  <c r="H36" i="3"/>
  <c r="G16" i="3"/>
  <c r="G114" i="3"/>
  <c r="G110" i="3"/>
  <c r="G106" i="3"/>
  <c r="G105" i="3" s="1"/>
  <c r="G102" i="3"/>
  <c r="G101" i="3" s="1"/>
  <c r="D102" i="3"/>
  <c r="G98" i="3"/>
  <c r="G97" i="3" s="1"/>
  <c r="G67" i="3"/>
  <c r="G89" i="3"/>
  <c r="G79" i="3"/>
  <c r="G72" i="3"/>
  <c r="G63" i="3"/>
  <c r="G61" i="3"/>
  <c r="G58" i="3"/>
  <c r="E23" i="3"/>
  <c r="F23" i="3"/>
  <c r="G23" i="3"/>
  <c r="G34" i="3"/>
  <c r="G33" i="3" s="1"/>
  <c r="G27" i="3"/>
  <c r="G30" i="3"/>
  <c r="E13" i="3"/>
  <c r="F13" i="3"/>
  <c r="G13" i="3"/>
  <c r="G21" i="3"/>
  <c r="G57" i="3" l="1"/>
  <c r="G66" i="3"/>
  <c r="G109" i="3"/>
  <c r="G12" i="3"/>
  <c r="G26" i="3"/>
  <c r="E51" i="8"/>
  <c r="E49" i="8"/>
  <c r="E48" i="8"/>
  <c r="D11" i="5"/>
  <c r="E11" i="5"/>
  <c r="H191" i="7"/>
  <c r="H192" i="7"/>
  <c r="H193" i="7"/>
  <c r="H194" i="7"/>
  <c r="H207" i="7"/>
  <c r="H208" i="7"/>
  <c r="H209" i="7"/>
  <c r="H210" i="7"/>
  <c r="G207" i="7"/>
  <c r="G208" i="7"/>
  <c r="G209" i="7"/>
  <c r="H137" i="7"/>
  <c r="H138" i="7"/>
  <c r="H139" i="7"/>
  <c r="H140" i="7"/>
  <c r="H141" i="7"/>
  <c r="G136" i="7"/>
  <c r="H136" i="7" s="1"/>
  <c r="G193" i="7"/>
  <c r="G192" i="7" s="1"/>
  <c r="G191" i="7" s="1"/>
  <c r="H181" i="7"/>
  <c r="H106" i="7"/>
  <c r="H107" i="7"/>
  <c r="H115" i="7"/>
  <c r="H118" i="7"/>
  <c r="H119" i="7"/>
  <c r="H114" i="7"/>
  <c r="G114" i="7"/>
  <c r="G110" i="7"/>
  <c r="G109" i="7" s="1"/>
  <c r="H100" i="7"/>
  <c r="H101" i="7"/>
  <c r="H102" i="7"/>
  <c r="H103" i="7"/>
  <c r="G102" i="7"/>
  <c r="F96" i="7"/>
  <c r="G98" i="7"/>
  <c r="G97" i="7" s="1"/>
  <c r="G96" i="7" s="1"/>
  <c r="G94" i="7"/>
  <c r="H94" i="7" s="1"/>
  <c r="H92" i="7"/>
  <c r="H93" i="7"/>
  <c r="H95" i="7"/>
  <c r="G66" i="7"/>
  <c r="G65" i="7" s="1"/>
  <c r="G67" i="7"/>
  <c r="G15" i="7"/>
  <c r="G14" i="7" s="1"/>
  <c r="G13" i="7" s="1"/>
  <c r="G135" i="7" l="1"/>
  <c r="E125" i="3"/>
  <c r="E124" i="3" s="1"/>
  <c r="F125" i="3"/>
  <c r="F124" i="3" s="1"/>
  <c r="G125" i="3"/>
  <c r="G124" i="3" s="1"/>
  <c r="E108" i="3"/>
  <c r="H116" i="3"/>
  <c r="F108" i="3"/>
  <c r="G108" i="3"/>
  <c r="E56" i="3"/>
  <c r="F56" i="3"/>
  <c r="G56" i="3"/>
  <c r="E45" i="3"/>
  <c r="E44" i="3" s="1"/>
  <c r="F45" i="3"/>
  <c r="F44" i="3" s="1"/>
  <c r="G45" i="3"/>
  <c r="E11" i="3"/>
  <c r="E37" i="3" s="1"/>
  <c r="F11" i="3"/>
  <c r="F37" i="3" s="1"/>
  <c r="G11" i="3"/>
  <c r="G37" i="3" s="1"/>
  <c r="C47" i="8"/>
  <c r="D47" i="8"/>
  <c r="E47" i="8"/>
  <c r="F38" i="8"/>
  <c r="C45" i="8"/>
  <c r="D45" i="8"/>
  <c r="E45" i="8"/>
  <c r="C36" i="8"/>
  <c r="D36" i="8"/>
  <c r="E36" i="8"/>
  <c r="C34" i="8"/>
  <c r="D34" i="8"/>
  <c r="E34" i="8"/>
  <c r="C31" i="8"/>
  <c r="D31" i="8"/>
  <c r="E31" i="8"/>
  <c r="C28" i="8"/>
  <c r="D28" i="8"/>
  <c r="E28" i="8"/>
  <c r="C25" i="8"/>
  <c r="D25" i="8"/>
  <c r="E25" i="8"/>
  <c r="C20" i="8"/>
  <c r="D20" i="8"/>
  <c r="E20" i="8"/>
  <c r="C17" i="8"/>
  <c r="D17" i="8"/>
  <c r="E17" i="8"/>
  <c r="C15" i="8"/>
  <c r="D15" i="8"/>
  <c r="E15" i="8"/>
  <c r="C13" i="8"/>
  <c r="D13" i="8"/>
  <c r="E13" i="8"/>
  <c r="E135" i="7"/>
  <c r="E134" i="7" s="1"/>
  <c r="E117" i="7"/>
  <c r="E109" i="7"/>
  <c r="E105" i="7"/>
  <c r="E97" i="7"/>
  <c r="E89" i="7"/>
  <c r="E88" i="7" s="1"/>
  <c r="F71" i="7"/>
  <c r="E73" i="7"/>
  <c r="E75" i="7"/>
  <c r="H75" i="7" s="1"/>
  <c r="H67" i="7"/>
  <c r="H68" i="7"/>
  <c r="H69" i="7"/>
  <c r="H70" i="7"/>
  <c r="H74" i="7"/>
  <c r="H76" i="7"/>
  <c r="F64" i="7"/>
  <c r="G64" i="7"/>
  <c r="E66" i="7"/>
  <c r="E65" i="7" s="1"/>
  <c r="E46" i="7"/>
  <c r="E45" i="7" s="1"/>
  <c r="E44" i="7" s="1"/>
  <c r="E117" i="3" l="1"/>
  <c r="F117" i="3"/>
  <c r="G44" i="3"/>
  <c r="I44" i="3" s="1"/>
  <c r="I45" i="3"/>
  <c r="G117" i="3"/>
  <c r="E104" i="7"/>
  <c r="H104" i="7" s="1"/>
  <c r="H105" i="7"/>
  <c r="E116" i="7"/>
  <c r="H116" i="7" s="1"/>
  <c r="H117" i="7"/>
  <c r="G134" i="7"/>
  <c r="H134" i="7" s="1"/>
  <c r="H135" i="7"/>
  <c r="E27" i="8"/>
  <c r="D27" i="8"/>
  <c r="C27" i="8"/>
  <c r="E12" i="8"/>
  <c r="D12" i="8"/>
  <c r="C12" i="8"/>
  <c r="E72" i="7"/>
  <c r="H66" i="7"/>
  <c r="H65" i="7"/>
  <c r="E64" i="7"/>
  <c r="H64" i="7" s="1"/>
  <c r="E71" i="7"/>
  <c r="H71" i="7" s="1"/>
  <c r="H72" i="7"/>
  <c r="H73" i="7"/>
  <c r="G11" i="7"/>
  <c r="G131" i="7"/>
  <c r="G39" i="7"/>
  <c r="E38" i="7" l="1"/>
  <c r="G46" i="1"/>
  <c r="D125" i="3"/>
  <c r="D124" i="3" s="1"/>
  <c r="D114" i="3"/>
  <c r="D110" i="3"/>
  <c r="D105" i="3"/>
  <c r="D101" i="3"/>
  <c r="D98" i="3"/>
  <c r="D97" i="3" s="1"/>
  <c r="D89" i="3"/>
  <c r="D79" i="3"/>
  <c r="D72" i="3"/>
  <c r="D67" i="3"/>
  <c r="D63" i="3"/>
  <c r="D61" i="3"/>
  <c r="D58" i="3"/>
  <c r="D57" i="3" s="1"/>
  <c r="D45" i="3"/>
  <c r="D44" i="3" s="1"/>
  <c r="D34" i="3"/>
  <c r="H34" i="3" s="1"/>
  <c r="D33" i="3"/>
  <c r="H33" i="3" s="1"/>
  <c r="D30" i="3"/>
  <c r="H30" i="3" s="1"/>
  <c r="D27" i="3"/>
  <c r="H27" i="3" s="1"/>
  <c r="D24" i="3"/>
  <c r="D21" i="3"/>
  <c r="H21" i="3" s="1"/>
  <c r="D16" i="3"/>
  <c r="H16" i="3" s="1"/>
  <c r="D13" i="3"/>
  <c r="H13" i="3" s="1"/>
  <c r="B51" i="8"/>
  <c r="B47" i="8" s="1"/>
  <c r="B45" i="8"/>
  <c r="B36" i="8"/>
  <c r="B34" i="8"/>
  <c r="B31" i="8"/>
  <c r="B27" i="8" s="1"/>
  <c r="B28" i="8"/>
  <c r="B25" i="8"/>
  <c r="B20" i="8"/>
  <c r="B17" i="8"/>
  <c r="B15" i="8"/>
  <c r="B13" i="8"/>
  <c r="D23" i="3" l="1"/>
  <c r="H23" i="3" s="1"/>
  <c r="H24" i="3"/>
  <c r="D12" i="3"/>
  <c r="D11" i="3" s="1"/>
  <c r="D26" i="3"/>
  <c r="H26" i="3" s="1"/>
  <c r="D66" i="3"/>
  <c r="D56" i="3" s="1"/>
  <c r="D109" i="3"/>
  <c r="D108" i="3" s="1"/>
  <c r="F19" i="1" s="1"/>
  <c r="B12" i="8"/>
  <c r="H34" i="7"/>
  <c r="J26" i="1"/>
  <c r="J27" i="1"/>
  <c r="K26" i="1"/>
  <c r="K27" i="1"/>
  <c r="J28" i="1"/>
  <c r="K28" i="1"/>
  <c r="D117" i="3" l="1"/>
  <c r="H56" i="3"/>
  <c r="F18" i="1"/>
  <c r="F17" i="1" s="1"/>
  <c r="D37" i="3"/>
  <c r="H37" i="3" s="1"/>
  <c r="F15" i="1"/>
  <c r="F14" i="1" s="1"/>
  <c r="J36" i="1"/>
  <c r="F20" i="1" l="1"/>
  <c r="F37" i="1" s="1"/>
  <c r="K44" i="1"/>
  <c r="K45" i="1"/>
  <c r="K43" i="1"/>
  <c r="K36" i="1"/>
  <c r="K35" i="1"/>
  <c r="K16" i="1"/>
  <c r="I126" i="3"/>
  <c r="I127" i="3"/>
  <c r="I128" i="3"/>
  <c r="I63" i="3"/>
  <c r="I98" i="3"/>
  <c r="H91" i="3"/>
  <c r="H95" i="3"/>
  <c r="I89" i="3"/>
  <c r="I95" i="3"/>
  <c r="I91" i="3"/>
  <c r="H84" i="3"/>
  <c r="I84" i="3"/>
  <c r="H82" i="3"/>
  <c r="I82" i="3"/>
  <c r="I79" i="3"/>
  <c r="H85" i="3"/>
  <c r="I85" i="3"/>
  <c r="I72" i="3"/>
  <c r="H65" i="3"/>
  <c r="I65" i="3"/>
  <c r="H59" i="3"/>
  <c r="H60" i="3"/>
  <c r="H62" i="3"/>
  <c r="H64" i="3"/>
  <c r="H68" i="3"/>
  <c r="H73" i="3"/>
  <c r="H74" i="3"/>
  <c r="H75" i="3"/>
  <c r="H76" i="3"/>
  <c r="H77" i="3"/>
  <c r="H78" i="3"/>
  <c r="H80" i="3"/>
  <c r="H81" i="3"/>
  <c r="H83" i="3"/>
  <c r="H86" i="3"/>
  <c r="H87" i="3"/>
  <c r="H88" i="3"/>
  <c r="H90" i="3"/>
  <c r="H92" i="3"/>
  <c r="H93" i="3"/>
  <c r="H94" i="3"/>
  <c r="H96" i="3"/>
  <c r="H99" i="3"/>
  <c r="H100" i="3"/>
  <c r="H104" i="3"/>
  <c r="H111" i="3"/>
  <c r="H112" i="3"/>
  <c r="H113" i="3"/>
  <c r="H115" i="3"/>
  <c r="I58" i="3"/>
  <c r="I61" i="3"/>
  <c r="I59" i="3"/>
  <c r="I60" i="3"/>
  <c r="I62" i="3"/>
  <c r="I64" i="3"/>
  <c r="I68" i="3"/>
  <c r="I73" i="3"/>
  <c r="I74" i="3"/>
  <c r="I75" i="3"/>
  <c r="I76" i="3"/>
  <c r="I77" i="3"/>
  <c r="I78" i="3"/>
  <c r="I80" i="3"/>
  <c r="I81" i="3"/>
  <c r="I83" i="3"/>
  <c r="I86" i="3"/>
  <c r="I87" i="3"/>
  <c r="I88" i="3"/>
  <c r="I90" i="3"/>
  <c r="I92" i="3"/>
  <c r="I93" i="3"/>
  <c r="I94" i="3"/>
  <c r="I96" i="3"/>
  <c r="I99" i="3"/>
  <c r="I100" i="3"/>
  <c r="I104" i="3"/>
  <c r="I110" i="3"/>
  <c r="I111" i="3"/>
  <c r="I112" i="3"/>
  <c r="I113" i="3"/>
  <c r="I114" i="3"/>
  <c r="I115" i="3"/>
  <c r="I14" i="3"/>
  <c r="I15" i="3"/>
  <c r="I17" i="3"/>
  <c r="I18" i="3"/>
  <c r="I19" i="3"/>
  <c r="I20" i="3"/>
  <c r="I22" i="3"/>
  <c r="I25" i="3"/>
  <c r="I28" i="3"/>
  <c r="I29" i="3"/>
  <c r="I31" i="3"/>
  <c r="I32" i="3"/>
  <c r="I35" i="3"/>
  <c r="I36" i="3"/>
  <c r="I21" i="3"/>
  <c r="G18" i="5"/>
  <c r="F40" i="8"/>
  <c r="G14" i="8"/>
  <c r="G16" i="8"/>
  <c r="G18" i="8"/>
  <c r="G19" i="8"/>
  <c r="G21" i="8"/>
  <c r="G22" i="8"/>
  <c r="G23" i="8"/>
  <c r="G24" i="8"/>
  <c r="G26" i="8"/>
  <c r="G29" i="8"/>
  <c r="G30" i="8"/>
  <c r="G32" i="8"/>
  <c r="G33" i="8"/>
  <c r="G35" i="8"/>
  <c r="G37" i="8"/>
  <c r="G39" i="8"/>
  <c r="G40" i="8"/>
  <c r="G41" i="8"/>
  <c r="G42" i="8"/>
  <c r="G43" i="8"/>
  <c r="G44" i="8"/>
  <c r="G46" i="8"/>
  <c r="H163" i="7"/>
  <c r="G168" i="7" l="1"/>
  <c r="H156" i="7"/>
  <c r="G186" i="7"/>
  <c r="G185" i="7" s="1"/>
  <c r="G184" i="7" s="1"/>
  <c r="H187" i="7"/>
  <c r="H188" i="7"/>
  <c r="H189" i="7"/>
  <c r="H190" i="7"/>
  <c r="G173" i="7"/>
  <c r="G178" i="7"/>
  <c r="G123" i="7"/>
  <c r="F109" i="7"/>
  <c r="F108" i="7" s="1"/>
  <c r="G90" i="7"/>
  <c r="G89" i="7" s="1"/>
  <c r="G88" i="7" s="1"/>
  <c r="G33" i="7"/>
  <c r="F10" i="7"/>
  <c r="F9" i="7" s="1"/>
  <c r="G10" i="7"/>
  <c r="G9" i="7" s="1"/>
  <c r="H11" i="7" l="1"/>
  <c r="H12" i="7"/>
  <c r="H19" i="7"/>
  <c r="H20" i="7"/>
  <c r="H21" i="7"/>
  <c r="H26" i="7"/>
  <c r="H27" i="7"/>
  <c r="H32" i="7"/>
  <c r="H35" i="7"/>
  <c r="H40" i="7"/>
  <c r="H43" i="7"/>
  <c r="H52" i="7"/>
  <c r="H56" i="7"/>
  <c r="H59" i="7"/>
  <c r="H62" i="7"/>
  <c r="H63" i="7"/>
  <c r="H81" i="7"/>
  <c r="H86" i="7"/>
  <c r="H90" i="7"/>
  <c r="H91" i="7"/>
  <c r="H98" i="7"/>
  <c r="H99" i="7"/>
  <c r="H111" i="7"/>
  <c r="H113" i="7"/>
  <c r="H124" i="7"/>
  <c r="H129" i="7"/>
  <c r="H130" i="7"/>
  <c r="H131" i="7"/>
  <c r="H132" i="7"/>
  <c r="H133" i="7"/>
  <c r="H145" i="7"/>
  <c r="H146" i="7"/>
  <c r="H147" i="7"/>
  <c r="H148" i="7"/>
  <c r="H149" i="7"/>
  <c r="H150" i="7"/>
  <c r="H151" i="7"/>
  <c r="H152" i="7"/>
  <c r="H153" i="7"/>
  <c r="H154" i="7"/>
  <c r="H155" i="7"/>
  <c r="H157" i="7"/>
  <c r="H158" i="7"/>
  <c r="H160" i="7"/>
  <c r="H161" i="7"/>
  <c r="H162" i="7"/>
  <c r="H164" i="7"/>
  <c r="H165" i="7"/>
  <c r="H166" i="7"/>
  <c r="H167" i="7"/>
  <c r="H168" i="7"/>
  <c r="H169" i="7"/>
  <c r="H170" i="7"/>
  <c r="H173" i="7"/>
  <c r="H174" i="7"/>
  <c r="H175" i="7"/>
  <c r="H176" i="7"/>
  <c r="H177" i="7"/>
  <c r="H179" i="7"/>
  <c r="H180" i="7"/>
  <c r="H182" i="7"/>
  <c r="H183" i="7"/>
  <c r="H186" i="7"/>
  <c r="H198" i="7"/>
  <c r="H201" i="7"/>
  <c r="H206" i="7"/>
  <c r="I125" i="3" l="1"/>
  <c r="G48" i="8"/>
  <c r="G49" i="8"/>
  <c r="G50" i="8"/>
  <c r="G51" i="8"/>
  <c r="F89" i="7" l="1"/>
  <c r="E197" i="7"/>
  <c r="E185" i="7"/>
  <c r="E172" i="7"/>
  <c r="F143" i="7"/>
  <c r="G144" i="7"/>
  <c r="E143" i="7"/>
  <c r="E142" i="7" s="1"/>
  <c r="E128" i="7"/>
  <c r="E127" i="7" s="1"/>
  <c r="E122" i="7"/>
  <c r="E121" i="7" s="1"/>
  <c r="E108" i="7"/>
  <c r="E61" i="7"/>
  <c r="F55" i="7"/>
  <c r="F54" i="7" s="1"/>
  <c r="G55" i="7"/>
  <c r="E55" i="7"/>
  <c r="E54" i="7" s="1"/>
  <c r="F51" i="7"/>
  <c r="F50" i="7" s="1"/>
  <c r="F49" i="7" s="1"/>
  <c r="F48" i="7" s="1"/>
  <c r="G51" i="7"/>
  <c r="E50" i="7"/>
  <c r="E49" i="7" s="1"/>
  <c r="E48" i="7" s="1"/>
  <c r="E30" i="7"/>
  <c r="E10" i="7"/>
  <c r="G54" i="7" l="1"/>
  <c r="H55" i="7"/>
  <c r="G50" i="7"/>
  <c r="H50" i="7" s="1"/>
  <c r="H51" i="7"/>
  <c r="H89" i="7"/>
  <c r="E9" i="7"/>
  <c r="H10" i="7"/>
  <c r="E60" i="7"/>
  <c r="H60" i="7" s="1"/>
  <c r="H61" i="7"/>
  <c r="E96" i="7"/>
  <c r="H97" i="7"/>
  <c r="E184" i="7"/>
  <c r="H184" i="7" s="1"/>
  <c r="H185" i="7"/>
  <c r="G143" i="7"/>
  <c r="H143" i="7" s="1"/>
  <c r="H144" i="7"/>
  <c r="E196" i="7"/>
  <c r="E195" i="7" s="1"/>
  <c r="I57" i="3"/>
  <c r="G19" i="1"/>
  <c r="H114" i="3"/>
  <c r="H110" i="3"/>
  <c r="H98" i="3"/>
  <c r="H89" i="3"/>
  <c r="H79" i="3"/>
  <c r="H72" i="3"/>
  <c r="H58" i="3"/>
  <c r="H61" i="3"/>
  <c r="H63" i="3"/>
  <c r="H96" i="7" l="1"/>
  <c r="E87" i="7"/>
  <c r="H54" i="7"/>
  <c r="I16" i="3"/>
  <c r="I30" i="3"/>
  <c r="I27" i="3"/>
  <c r="I13" i="3"/>
  <c r="H97" i="3"/>
  <c r="I108" i="3"/>
  <c r="H108" i="3"/>
  <c r="H109" i="3"/>
  <c r="I109" i="3"/>
  <c r="I101" i="3"/>
  <c r="I97" i="3"/>
  <c r="I23" i="3"/>
  <c r="I24" i="3"/>
  <c r="I33" i="3"/>
  <c r="I34" i="3"/>
  <c r="E8" i="7"/>
  <c r="H9" i="7"/>
  <c r="G49" i="7"/>
  <c r="I26" i="3"/>
  <c r="I12" i="3"/>
  <c r="H178" i="7"/>
  <c r="G48" i="7" l="1"/>
  <c r="H48" i="7" s="1"/>
  <c r="H49" i="7"/>
  <c r="G18" i="1"/>
  <c r="G17" i="1" s="1"/>
  <c r="F14" i="8"/>
  <c r="F16" i="8"/>
  <c r="F18" i="8"/>
  <c r="F19" i="8"/>
  <c r="F21" i="8"/>
  <c r="F22" i="8"/>
  <c r="F23" i="8"/>
  <c r="F24" i="8"/>
  <c r="F26" i="8"/>
  <c r="F29" i="8"/>
  <c r="F30" i="8"/>
  <c r="F32" i="8"/>
  <c r="F33" i="8"/>
  <c r="F35" i="8"/>
  <c r="F37" i="8"/>
  <c r="F39" i="8"/>
  <c r="F41" i="8"/>
  <c r="F42" i="8"/>
  <c r="F43" i="8"/>
  <c r="F44" i="8"/>
  <c r="F46" i="8"/>
  <c r="F48" i="8"/>
  <c r="F49" i="8"/>
  <c r="F50" i="8"/>
  <c r="F51" i="8"/>
  <c r="I11" i="3" l="1"/>
  <c r="I15" i="1"/>
  <c r="K15" i="1" s="1"/>
  <c r="G13" i="8"/>
  <c r="I37" i="3" l="1"/>
  <c r="F13" i="8"/>
  <c r="H128" i="3" l="1"/>
  <c r="J44" i="1"/>
  <c r="J45" i="1"/>
  <c r="J43" i="1"/>
  <c r="J35" i="1"/>
  <c r="H127" i="3"/>
  <c r="H126" i="3"/>
  <c r="H46" i="3"/>
  <c r="H49" i="3"/>
  <c r="H48" i="3"/>
  <c r="H47" i="3"/>
  <c r="G47" i="8" l="1"/>
  <c r="F47" i="8"/>
  <c r="G20" i="8"/>
  <c r="G17" i="8"/>
  <c r="G25" i="8" l="1"/>
  <c r="G15" i="8"/>
  <c r="F17" i="8"/>
  <c r="F20" i="8"/>
  <c r="F25" i="8"/>
  <c r="F15" i="8"/>
  <c r="H45" i="3"/>
  <c r="G12" i="8"/>
  <c r="F12" i="8" l="1"/>
  <c r="G28" i="8"/>
  <c r="G36" i="8"/>
  <c r="G31" i="8"/>
  <c r="G34" i="8"/>
  <c r="G45" i="8"/>
  <c r="F31" i="8" l="1"/>
  <c r="F45" i="8"/>
  <c r="F36" i="8"/>
  <c r="F34" i="8"/>
  <c r="F28" i="8"/>
  <c r="G27" i="8"/>
  <c r="F27" i="8" l="1"/>
  <c r="H102" i="3" l="1"/>
  <c r="I102" i="3" l="1"/>
  <c r="H18" i="1"/>
  <c r="I107" i="3" l="1"/>
  <c r="H107" i="3"/>
  <c r="I69" i="3"/>
  <c r="H69" i="3"/>
  <c r="H71" i="3"/>
  <c r="I71" i="3"/>
  <c r="H70" i="3"/>
  <c r="I70" i="3"/>
  <c r="H67" i="3" l="1"/>
  <c r="I67" i="3"/>
  <c r="H57" i="3"/>
  <c r="H66" i="3" l="1"/>
  <c r="I66" i="3"/>
  <c r="G205" i="7" l="1"/>
  <c r="H205" i="7" s="1"/>
  <c r="G31" i="7"/>
  <c r="H31" i="7" s="1"/>
  <c r="H33" i="7"/>
  <c r="G25" i="7"/>
  <c r="H25" i="7" s="1"/>
  <c r="H110" i="7" l="1"/>
  <c r="G30" i="7"/>
  <c r="G200" i="7"/>
  <c r="H200" i="7" s="1"/>
  <c r="G128" i="7"/>
  <c r="H123" i="7"/>
  <c r="G85" i="7"/>
  <c r="H85" i="7" s="1"/>
  <c r="G80" i="7"/>
  <c r="H80" i="7" s="1"/>
  <c r="G127" i="7" l="1"/>
  <c r="H128" i="7"/>
  <c r="G29" i="7"/>
  <c r="H30" i="7"/>
  <c r="G84" i="7"/>
  <c r="H12" i="3"/>
  <c r="H39" i="7"/>
  <c r="G42" i="7"/>
  <c r="G18" i="7"/>
  <c r="H18" i="7" s="1"/>
  <c r="H127" i="7" l="1"/>
  <c r="H106" i="3"/>
  <c r="I106" i="3"/>
  <c r="H42" i="7"/>
  <c r="G41" i="7"/>
  <c r="G17" i="7"/>
  <c r="F17" i="7"/>
  <c r="E84" i="7"/>
  <c r="H84" i="7" s="1"/>
  <c r="H17" i="7" l="1"/>
  <c r="G8" i="7"/>
  <c r="H105" i="3"/>
  <c r="I105" i="3"/>
  <c r="I56" i="3" l="1"/>
  <c r="I18" i="1"/>
  <c r="K18" i="1" s="1"/>
  <c r="H101" i="3"/>
  <c r="G38" i="7"/>
  <c r="F38" i="7"/>
  <c r="H41" i="7"/>
  <c r="F41" i="7"/>
  <c r="E29" i="7"/>
  <c r="F29" i="7"/>
  <c r="F28" i="7" s="1"/>
  <c r="E24" i="7"/>
  <c r="E23" i="7" s="1"/>
  <c r="E22" i="7" s="1"/>
  <c r="G24" i="7"/>
  <c r="F23" i="7"/>
  <c r="F22" i="7" s="1"/>
  <c r="F204" i="7"/>
  <c r="F203" i="7" s="1"/>
  <c r="F202" i="7" s="1"/>
  <c r="G204" i="7"/>
  <c r="G199" i="7"/>
  <c r="H199" i="7" s="1"/>
  <c r="F197" i="7"/>
  <c r="G197" i="7"/>
  <c r="H197" i="7" s="1"/>
  <c r="F172" i="7"/>
  <c r="F171" i="7" s="1"/>
  <c r="G172" i="7"/>
  <c r="E171" i="7"/>
  <c r="F142" i="7"/>
  <c r="F128" i="7"/>
  <c r="F127" i="7" s="1"/>
  <c r="E120" i="7"/>
  <c r="G121" i="7"/>
  <c r="H121" i="7" s="1"/>
  <c r="F121" i="7"/>
  <c r="F120" i="7" s="1"/>
  <c r="G122" i="7"/>
  <c r="H122" i="7" s="1"/>
  <c r="F122" i="7"/>
  <c r="H109" i="7"/>
  <c r="F88" i="7"/>
  <c r="E83" i="7"/>
  <c r="E82" i="7" s="1"/>
  <c r="G83" i="7"/>
  <c r="F84" i="7"/>
  <c r="E79" i="7"/>
  <c r="E78" i="7" s="1"/>
  <c r="E77" i="7" s="1"/>
  <c r="G79" i="7"/>
  <c r="F79" i="7"/>
  <c r="F78" i="7" s="1"/>
  <c r="F77" i="7" s="1"/>
  <c r="G58" i="7"/>
  <c r="E58" i="7"/>
  <c r="E57" i="7" s="1"/>
  <c r="E53" i="7" s="1"/>
  <c r="F58" i="7"/>
  <c r="F57" i="7" s="1"/>
  <c r="F53" i="7" s="1"/>
  <c r="E204" i="7"/>
  <c r="E203" i="7" s="1"/>
  <c r="E202" i="7" s="1"/>
  <c r="H172" i="7" l="1"/>
  <c r="G171" i="7"/>
  <c r="H58" i="7"/>
  <c r="H79" i="7"/>
  <c r="H83" i="7"/>
  <c r="H38" i="7"/>
  <c r="H204" i="7"/>
  <c r="E28" i="7"/>
  <c r="H29" i="7"/>
  <c r="H24" i="7"/>
  <c r="E36" i="7"/>
  <c r="H19" i="1"/>
  <c r="H17" i="1" s="1"/>
  <c r="J16" i="1"/>
  <c r="H171" i="7"/>
  <c r="G78" i="7"/>
  <c r="G77" i="7" s="1"/>
  <c r="G142" i="7"/>
  <c r="G120" i="7"/>
  <c r="H120" i="7" s="1"/>
  <c r="G57" i="7"/>
  <c r="F83" i="7"/>
  <c r="F82" i="7" s="1"/>
  <c r="G108" i="7"/>
  <c r="G203" i="7"/>
  <c r="G82" i="7"/>
  <c r="H82" i="7" s="1"/>
  <c r="H88" i="7"/>
  <c r="G37" i="7"/>
  <c r="F8" i="7"/>
  <c r="G23" i="7"/>
  <c r="H23" i="7" s="1"/>
  <c r="H14" i="1"/>
  <c r="F196" i="7"/>
  <c r="F195" i="7" s="1"/>
  <c r="F36" i="7"/>
  <c r="E37" i="7"/>
  <c r="F37" i="7"/>
  <c r="G36" i="7"/>
  <c r="G196" i="7"/>
  <c r="G195" i="7" s="1"/>
  <c r="F87" i="7"/>
  <c r="H203" i="7" l="1"/>
  <c r="G202" i="7"/>
  <c r="F7" i="7"/>
  <c r="F211" i="7" s="1"/>
  <c r="H108" i="7"/>
  <c r="G87" i="7"/>
  <c r="H87" i="7" s="1"/>
  <c r="H142" i="7"/>
  <c r="E7" i="7"/>
  <c r="H57" i="7"/>
  <c r="G53" i="7"/>
  <c r="H196" i="7"/>
  <c r="H195" i="7"/>
  <c r="H37" i="7"/>
  <c r="H36" i="7"/>
  <c r="H77" i="7"/>
  <c r="H78" i="7"/>
  <c r="H8" i="7"/>
  <c r="H20" i="1"/>
  <c r="I19" i="1"/>
  <c r="J18" i="1"/>
  <c r="H44" i="3"/>
  <c r="H11" i="3"/>
  <c r="H202" i="7"/>
  <c r="G28" i="7"/>
  <c r="G22" i="7"/>
  <c r="G14" i="1"/>
  <c r="G20" i="1" s="1"/>
  <c r="H28" i="1"/>
  <c r="I28" i="1"/>
  <c r="G28" i="1"/>
  <c r="F28" i="1"/>
  <c r="H22" i="7" l="1"/>
  <c r="G7" i="7"/>
  <c r="G211" i="7" s="1"/>
  <c r="H125" i="7"/>
  <c r="I17" i="1"/>
  <c r="K17" i="1" s="1"/>
  <c r="K19" i="1"/>
  <c r="I117" i="3"/>
  <c r="H117" i="3"/>
  <c r="H28" i="7"/>
  <c r="C11" i="5"/>
  <c r="H126" i="7"/>
  <c r="H53" i="7"/>
  <c r="F18" i="5"/>
  <c r="G13" i="5"/>
  <c r="E211" i="7"/>
  <c r="H29" i="1"/>
  <c r="H125" i="3"/>
  <c r="J19" i="1"/>
  <c r="I14" i="1"/>
  <c r="J15" i="1"/>
  <c r="I124" i="3"/>
  <c r="H211" i="7" l="1"/>
  <c r="I20" i="1"/>
  <c r="K14" i="1"/>
  <c r="H7" i="7"/>
  <c r="J17" i="1"/>
  <c r="F13" i="5"/>
  <c r="F29" i="1"/>
  <c r="G29" i="1"/>
  <c r="H124" i="3"/>
  <c r="J14" i="1"/>
  <c r="K20" i="1" l="1"/>
  <c r="I37" i="1"/>
  <c r="K37" i="1" s="1"/>
  <c r="K46" i="1"/>
  <c r="F11" i="5"/>
  <c r="G11" i="5"/>
  <c r="J46" i="1"/>
  <c r="I29" i="1"/>
  <c r="K29" i="1" s="1"/>
  <c r="J20" i="1"/>
  <c r="J29" i="1" l="1"/>
  <c r="J37" i="1" l="1"/>
</calcChain>
</file>

<file path=xl/sharedStrings.xml><?xml version="1.0" encoding="utf-8"?>
<sst xmlns="http://schemas.openxmlformats.org/spreadsheetml/2006/main" count="587" uniqueCount="290">
  <si>
    <t>PRIHODI UKUPNO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</si>
  <si>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</si>
  <si>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</si>
  <si>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</si>
  <si>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</si>
  <si>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</si>
  <si>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</si>
  <si>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</si>
  <si>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</si>
  <si>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</si>
  <si>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</si>
  <si>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</si>
  <si>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</si>
  <si>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</si>
  <si>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</si>
  <si>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</si>
  <si>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</si>
  <si>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</si>
  <si>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</si>
  <si>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</si>
  <si>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</si>
  <si>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</si>
  <si>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</si>
  <si>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</si>
  <si>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</si>
  <si>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</si>
  <si>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</si>
  <si>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</si>
  <si>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</si>
  <si>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</si>
  <si>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</si>
  <si>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</si>
  <si>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</si>
  <si>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</si>
  <si>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</si>
  <si>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</si>
  <si>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</si>
  <si>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</si>
  <si>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EUR</t>
  </si>
  <si>
    <t>5.4.</t>
  </si>
  <si>
    <t>Pomoći proračunskim korisnicima SDŽ</t>
  </si>
  <si>
    <t>5.5.</t>
  </si>
  <si>
    <t>Pomoći EU za PK</t>
  </si>
  <si>
    <t>4.8.</t>
  </si>
  <si>
    <t>Prihodi za posebne namjene proračunskih korisnika</t>
  </si>
  <si>
    <t>3.2.</t>
  </si>
  <si>
    <t>Vlastiti prihodi PK</t>
  </si>
  <si>
    <t>6.2.</t>
  </si>
  <si>
    <t>Donacije proračunskim korisnicima SDŽ</t>
  </si>
  <si>
    <t>1.1.</t>
  </si>
  <si>
    <t>7.2.</t>
  </si>
  <si>
    <t>Prihodi od prodaje nefinancijske imovine PK</t>
  </si>
  <si>
    <t>5.3.</t>
  </si>
  <si>
    <t xml:space="preserve">Pomoći EU </t>
  </si>
  <si>
    <t>4.4.</t>
  </si>
  <si>
    <t>Prihodi za posebne namjene - Decentralizacija</t>
  </si>
  <si>
    <t>Financijski rashodi</t>
  </si>
  <si>
    <t>Ostali rashodi</t>
  </si>
  <si>
    <t>8.2.</t>
  </si>
  <si>
    <t>Namjenski primici od zaduživanja proračunski korisnici</t>
  </si>
  <si>
    <t>Primljeni povrati glavnica danih zajmova i depozita</t>
  </si>
  <si>
    <t>09 Obrazovanje</t>
  </si>
  <si>
    <t>091 Predškolsko i osnovno obrazovanje</t>
  </si>
  <si>
    <t>092 Srednjoškolsko  obrazovanje</t>
  </si>
  <si>
    <t>093 "Poslije srednjoškolsko, ali ne visoko obrazovanje"</t>
  </si>
  <si>
    <t>094 Visoka naobrazba</t>
  </si>
  <si>
    <t>095 Obrazovanje koje se ne može definirati po stupnju</t>
  </si>
  <si>
    <t>096 Dodatne usluge u obrazovanju</t>
  </si>
  <si>
    <t>097 Istraživanje i razvoj obrazovanja</t>
  </si>
  <si>
    <t>098 Usluge obrazovanja koje nisu drugdje svrstane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</si>
  <si>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</si>
  <si>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</si>
  <si>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</si>
  <si>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</si>
  <si>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</si>
  <si>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</si>
  <si>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</si>
  <si>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</si>
  <si>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</si>
  <si>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</si>
  <si>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</si>
  <si>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</si>
  <si>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PROGRAM 4001</t>
  </si>
  <si>
    <t>RAZVOJ ODGOJNO OBRAZOVNOG SUSTAVA</t>
  </si>
  <si>
    <t>Aktivnost A400103</t>
  </si>
  <si>
    <t>NATJECANJA, MANIFESTACIJE I OSTALO</t>
  </si>
  <si>
    <t>Izvor financiranja 1.1.1.</t>
  </si>
  <si>
    <t>Aktivnost A400104</t>
  </si>
  <si>
    <t>E-ŠKOLE</t>
  </si>
  <si>
    <t>Aktivnost A400115</t>
  </si>
  <si>
    <t>OSOBNI POMOĆNICI I POMOĆNICI U NASTAVI</t>
  </si>
  <si>
    <t>Aktivnost A400118</t>
  </si>
  <si>
    <t>NABAVA UDŽBENIKA I DRUGIH OBRAZOVNIH MATERIJALA</t>
  </si>
  <si>
    <t>Izvor financiranja 5.4.1.</t>
  </si>
  <si>
    <t>Pomoći PK</t>
  </si>
  <si>
    <t>Naknade građanima i kućanstvima na temelju osiguranja i druge naknade</t>
  </si>
  <si>
    <t>Kapitalni projekt K400108</t>
  </si>
  <si>
    <t>BioMOZAIK Krš i more</t>
  </si>
  <si>
    <t>Izvor financiranja 5.5.2</t>
  </si>
  <si>
    <t>Pomoći EU za PK - prenesena sredstva</t>
  </si>
  <si>
    <t xml:space="preserve">Izvor financiranja 5.4.2 </t>
  </si>
  <si>
    <t>Pomoći PK - prenesena sredstva</t>
  </si>
  <si>
    <t xml:space="preserve">Pomoći PK </t>
  </si>
  <si>
    <t>FINANCIRANJE TROŠKOVA PREHRANE ZA UČENIKE OŠ</t>
  </si>
  <si>
    <t>OPSKRBA ŠKOLSKIH USTANOVA HIGIJENSKIM POTREPŠTINAMA ZA UČENICE</t>
  </si>
  <si>
    <t>Izvor financiranja 5.3.1.</t>
  </si>
  <si>
    <t>Pomoći EU</t>
  </si>
  <si>
    <t>PROGRAM 4030</t>
  </si>
  <si>
    <t>OSNOVNOŠKOLSKO OBRAZOVANJE</t>
  </si>
  <si>
    <t>Aktivnost A403001</t>
  </si>
  <si>
    <t>RASHODI DJELATNOSTI</t>
  </si>
  <si>
    <t xml:space="preserve">Izvor financiranja 3.2.1 </t>
  </si>
  <si>
    <t xml:space="preserve">Izvor financiranja 4.4.1 </t>
  </si>
  <si>
    <t>Prihodi za posebne namjene-Decentralizacija</t>
  </si>
  <si>
    <t xml:space="preserve">Izvor financiranja 5.4.1 </t>
  </si>
  <si>
    <t>Aktivnost A403002</t>
  </si>
  <si>
    <t>IZGRADNJA I UREĐENJE OBJEKATA TE NABAVA I ODRŽAVANJE OPREME</t>
  </si>
  <si>
    <t>Aktivnost A403004</t>
  </si>
  <si>
    <t>PRIJEVOZ UČENIKA OSNOVNIH ŠKOLA</t>
  </si>
  <si>
    <t>Aktivnost T400110</t>
  </si>
  <si>
    <t>Aktivnost T400111</t>
  </si>
  <si>
    <t>Pomoći</t>
  </si>
  <si>
    <t>UKUPNO RASHODI:</t>
  </si>
  <si>
    <t>Prihodi od upravnih i administrativnih pristojbi, pristojbi po posebnim propisima i naknada</t>
  </si>
  <si>
    <t>UKUPNI RASHODI:</t>
  </si>
  <si>
    <t>Izvor financiranja 6.2.1.</t>
  </si>
  <si>
    <t>Donacije PK</t>
  </si>
  <si>
    <t>Izvor financiranja 5.1.1.</t>
  </si>
  <si>
    <t>INDEKS**</t>
  </si>
  <si>
    <t>Izvor financiranja 5.4.2.</t>
  </si>
  <si>
    <t>Pomoći PK-prenesena sredstva</t>
  </si>
  <si>
    <t>Izvor financiranja 1.1.2.</t>
  </si>
  <si>
    <t>Sufinanciranje cijene prijevoza</t>
  </si>
  <si>
    <t>Knjige</t>
  </si>
  <si>
    <t>Službena putovanja</t>
  </si>
  <si>
    <t>Uredski materijal i ostali materijalni rashodi</t>
  </si>
  <si>
    <t>Usluge telefona, pošte i prijevoza</t>
  </si>
  <si>
    <t>Ostale usluge</t>
  </si>
  <si>
    <t>Uredska oprema i namještaj</t>
  </si>
  <si>
    <t>Uređaji, strojevi i oprema za ostale namjene</t>
  </si>
  <si>
    <t>Sitni inventar i autogume</t>
  </si>
  <si>
    <t>Materijal i sirovine</t>
  </si>
  <si>
    <t>Tekuće donacije u naravi</t>
  </si>
  <si>
    <t>Plaće za redovan rad</t>
  </si>
  <si>
    <t>Ostali rashodi za zaposlene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</si>
  <si>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</si>
  <si>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</si>
  <si>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</si>
  <si>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</si>
  <si>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Intelektualne i osobne usluge</t>
  </si>
  <si>
    <t>Pristojbe i naknade</t>
  </si>
  <si>
    <t>Usluge tekućeg i investicijskog održavanja</t>
  </si>
  <si>
    <t>INDEKS</t>
  </si>
  <si>
    <t>6=5/2*100</t>
  </si>
  <si>
    <t>Naknade za rad predstavničkih i izvršnih tijela, povjerenstava i sl.</t>
  </si>
  <si>
    <t>Naknade za prijevoz, rad na terenu i odvojen život</t>
  </si>
  <si>
    <t>Računalne usluge</t>
  </si>
  <si>
    <t>Ostali nespomenuti rashodi poslovanja</t>
  </si>
  <si>
    <t>Oprema za održavanje i zaštitu</t>
  </si>
  <si>
    <t>Troškovi sudskih postupaka</t>
  </si>
  <si>
    <t>Zatezne kamate</t>
  </si>
  <si>
    <t>Energija</t>
  </si>
  <si>
    <t>Materijal i dijelovi za tekuće i investicijsko održavanje</t>
  </si>
  <si>
    <t>Službena, radna i zaštitna odjeća i obuća</t>
  </si>
  <si>
    <t>Komunalne usluge</t>
  </si>
  <si>
    <t>Zdravstvene i veterinarske usluge</t>
  </si>
  <si>
    <t>Reprezentacija</t>
  </si>
  <si>
    <t>Članarine i norme</t>
  </si>
  <si>
    <t>Bankarske usluge i usluge platnog prometa</t>
  </si>
  <si>
    <t>Skupina/Odjeljak</t>
  </si>
  <si>
    <t>Tekuće pomoći proračunskim korisnicima iz proračuna koji im nije nadležan</t>
  </si>
  <si>
    <t>Kapitalne pomoći proračunskom korisnicima iz proračuna koji im nije nadležan</t>
  </si>
  <si>
    <t>Kapitalni prijenosi između proračunskih korisnika istog proračuna temeljem prijenosa EU sredstava</t>
  </si>
  <si>
    <t>Prihodi od prodaje robe</t>
  </si>
  <si>
    <t>Prihodi od pruženih usluga</t>
  </si>
  <si>
    <t>Tekuće donacije</t>
  </si>
  <si>
    <t>Kapitalne donacije</t>
  </si>
  <si>
    <t>Ostali nespomenuti prihodi</t>
  </si>
  <si>
    <t xml:space="preserve">Prihodi od prodaje proizvoda i robe te pruženih usluga, prihodi od donacija </t>
  </si>
  <si>
    <t>Tekući prijenosi između proračunskIh korisnika istog proračuna</t>
  </si>
  <si>
    <t>Kapitalni prijenosi između poračunskIh korisnika istog proračuna</t>
  </si>
  <si>
    <t>Prihodi iz nadležnog proračuna za financiranje rashoda poslovanja</t>
  </si>
  <si>
    <t>Prihodi iz nadležnog proračuna za financiranje rashoda za nabavu nefinancijske imovine</t>
  </si>
  <si>
    <t>Naknade za prijevoz, rad na terenu i odvojeni život</t>
  </si>
  <si>
    <t>IZVJEŠTAJ O PRIHODIMA I RASHODIMA PREMA IZVORIMA FINANCIRANJA</t>
  </si>
  <si>
    <t xml:space="preserve">UKUPNO PRIHODI </t>
  </si>
  <si>
    <t>1 Opći prihodi i primici</t>
  </si>
  <si>
    <t>11 Opći prihodi i primici</t>
  </si>
  <si>
    <t>3 Vlastiti prihodi</t>
  </si>
  <si>
    <t>31 Vlastiti prihodi</t>
  </si>
  <si>
    <t>UKUPNO RASHODI</t>
  </si>
  <si>
    <t>1.1.2. Opći prihodi i primici prenesena sredstva</t>
  </si>
  <si>
    <t>3.2.2. Vlastiti prihodi-prenesena sredstva</t>
  </si>
  <si>
    <t>4 Prihodi za posebne namjene</t>
  </si>
  <si>
    <t>48 Prihodi za posebne namjenePK</t>
  </si>
  <si>
    <t>44 Prihodi za posebne namjene-Decentralizacija</t>
  </si>
  <si>
    <t>5 Pomoći</t>
  </si>
  <si>
    <t>53 Pomoći EU</t>
  </si>
  <si>
    <t>54 Pomoći PK</t>
  </si>
  <si>
    <t>5.4.2. Pomoći PK-prenesena sredstva</t>
  </si>
  <si>
    <t>55 Pomoći EU za PK</t>
  </si>
  <si>
    <t>5.5.2. Pomoću EU za PK-prenesena sredstva</t>
  </si>
  <si>
    <t>6 Donacije</t>
  </si>
  <si>
    <t>62 Donacije proračunskim korisnicima SDŽ</t>
  </si>
  <si>
    <t>51 Pomoći</t>
  </si>
  <si>
    <t>9 Rezultat</t>
  </si>
  <si>
    <t>IZVJEŠTAJ PO PROGRAMSKOJ KLASIFIKACIJI</t>
  </si>
  <si>
    <t>IZVJEŠTAJ O PRIHODIMA I RASHODIMA PREMA EKONOMSKOJ KLASIFIKACIJI</t>
  </si>
  <si>
    <t>VIŠAK KORIŠTEN ZA POKRIĆE RASHODA</t>
  </si>
  <si>
    <t>Vlastiti izvori</t>
  </si>
  <si>
    <t>Višak prihoda poslovanja</t>
  </si>
  <si>
    <t>Vlastiti prihodi-višak</t>
  </si>
  <si>
    <t>Opći prihodi i primici - višak</t>
  </si>
  <si>
    <t>MANJAK POKRIVEN TEKUĆIM PRIHODIMA</t>
  </si>
  <si>
    <t xml:space="preserve">Opći prihodi i primici </t>
  </si>
  <si>
    <t>Manjak prihoda poslovanja</t>
  </si>
  <si>
    <t>Prihodi za posebne namjene</t>
  </si>
  <si>
    <t>91 Opći prihodi i primici - višak</t>
  </si>
  <si>
    <t>93 Vlastiti prihodi-višak</t>
  </si>
  <si>
    <t>94 Prihodi za posebne namjene - višak</t>
  </si>
  <si>
    <t>95 Pomoći -višak</t>
  </si>
  <si>
    <t>Pomoći proračunskim korisnicima</t>
  </si>
  <si>
    <t>Tekući prijenosi između proračunskIh korisnika istog proračuna temeljem prijenosa EU</t>
  </si>
  <si>
    <t>OSTVARENJE/IZVRŠENJE 1-6.2024</t>
  </si>
  <si>
    <t>Prihodi po posebnim propisima</t>
  </si>
  <si>
    <t>Prihodi iz nadležnog proračuna za financiranje redovne djelatnosti proračunskih korisnika</t>
  </si>
  <si>
    <t>Donacije od pravnih i fizičkih osoba izvan općeg proračuna</t>
  </si>
  <si>
    <t>Prihodi od prodaje proizvoda i robe te pruženih usluga</t>
  </si>
  <si>
    <t>Plaće (Bruto)</t>
  </si>
  <si>
    <t>Doprinosi na plaće</t>
  </si>
  <si>
    <t>Naknade troškova zaposlenima</t>
  </si>
  <si>
    <t>Rashodi zta materijal i energiju</t>
  </si>
  <si>
    <t>Sitni incentar i autogume</t>
  </si>
  <si>
    <t>Rashodi za usluge</t>
  </si>
  <si>
    <t>Člananrine i norme</t>
  </si>
  <si>
    <t>Ostali financijski rashodi</t>
  </si>
  <si>
    <t>Ostale naknade građanima i kućanstvima iz proračuna</t>
  </si>
  <si>
    <t>Naknade građanima i kućanstvima u naravi</t>
  </si>
  <si>
    <t>Postrojenja i oprema</t>
  </si>
  <si>
    <t>Knjige, umjetnička djela i ostale izložbene vrijednosti</t>
  </si>
  <si>
    <t>Aktivnost A400105</t>
  </si>
  <si>
    <t>Jadranski RZC Stem</t>
  </si>
  <si>
    <t>UČIMO ZAJEDNO VII</t>
  </si>
  <si>
    <t>Aktivnost T400122</t>
  </si>
  <si>
    <t>Izvor financiranja 5.3.2.</t>
  </si>
  <si>
    <t>Prevencija mentalnog zdravlja OŠ i Sš</t>
  </si>
  <si>
    <t>Aktivnost T400160</t>
  </si>
  <si>
    <t>5.3.2.Pomoću EU-prenesena sredstva</t>
  </si>
  <si>
    <t>Prihodi od imovine</t>
  </si>
  <si>
    <t>Plaće zaprekovremeni rad</t>
  </si>
  <si>
    <t>Usluge promidžbe i informiranja</t>
  </si>
  <si>
    <t>Zakupnine i najamnine</t>
  </si>
  <si>
    <t>Premije osiguranja</t>
  </si>
  <si>
    <t>7=5/3*100</t>
  </si>
  <si>
    <t>5=4/2*100</t>
  </si>
  <si>
    <t>Kamate na oročena sredstva i depozite po viđenju</t>
  </si>
  <si>
    <t>Plaće za prekovremeni rad</t>
  </si>
  <si>
    <t>Doprinosi za zapošljavanje</t>
  </si>
  <si>
    <t>UKUPNI PRIHODI</t>
  </si>
  <si>
    <t>OSTVARENJE/IZVRŠENJE 1.-6.2024.</t>
  </si>
  <si>
    <t>IZVORNI PLAN/REBALANS 2025</t>
  </si>
  <si>
    <t>TEKUĆI PLAN 2025</t>
  </si>
  <si>
    <t>OSTVARENJE/IZVRŠENJE 1-6.2025</t>
  </si>
  <si>
    <t>OSTVARENJE/IZVRŠENJE 1.-6.2025.</t>
  </si>
  <si>
    <t>OSTVARENJE/IZVRŠENJE 1-6/2025</t>
  </si>
  <si>
    <t xml:space="preserve">IZVRŠENJE POLUGODIŠNJEG FINANCIJSKOG PLANA PRORAČUNSKOG KORISNIKA JEDINICE LOKALNE I PODRUČNE (REGIONALNE) SAMOUPRAVE 
ZA 2025. </t>
  </si>
  <si>
    <t xml:space="preserve">IZVRŠENJE POLUGODIŠNJEG FINANCIJSKOG PLANA  PRORAČUNSKOG KORISNIKA JEDINICE LOKALNE I PODRUČNE (REGIONALNE) SAMOUPRAVE 
ZA 2025. </t>
  </si>
  <si>
    <t>Aktivnost A004001A400125</t>
  </si>
  <si>
    <t>Knjižnična građa u školskim knjižnicama</t>
  </si>
  <si>
    <t>Izvor financiranja 6.2.2.</t>
  </si>
  <si>
    <t>Učionice budućnosti u OŠ</t>
  </si>
  <si>
    <t>A0040001K400114</t>
  </si>
  <si>
    <t>NPOO 2021.-2026. - Jednosmjenski rad i cjelodnevna škola</t>
  </si>
  <si>
    <t>Aktivnost A004001K400117</t>
  </si>
  <si>
    <t>Rashodi za dodatna ulaganja na nefinancijskoj imovini</t>
  </si>
  <si>
    <t>Pomoći - prenesena sredstva</t>
  </si>
  <si>
    <t>Izvor financianja 5.1.2.</t>
  </si>
  <si>
    <t>Pomoći EU - prenesena sredstva</t>
  </si>
  <si>
    <t xml:space="preserve">Izvor financiranja 3.2.2 </t>
  </si>
  <si>
    <t>Vlastiti prihodi PK - prenesena sredstva</t>
  </si>
  <si>
    <t>5.1.2.Pomoću -prenesena sredstva</t>
  </si>
  <si>
    <t>Pomoći PK - višak</t>
  </si>
  <si>
    <t>Donacije - višak</t>
  </si>
  <si>
    <t>Izvor financiranja 3.2.1.</t>
  </si>
  <si>
    <t>Vlastiti prihodi</t>
  </si>
  <si>
    <t>Naknade građanima i kućanstvima u novcu</t>
  </si>
  <si>
    <t>Osnovna škola Trilj</t>
  </si>
  <si>
    <t>Poljičke Republike 18</t>
  </si>
  <si>
    <t>URBROJ: 2181-303-01-25-1</t>
  </si>
  <si>
    <t>KLASA: 400-01/25-01/5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</si>
</sst>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i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9" fillId="0" borderId="0"/>
    <xf numFmtId="0" fontId="3" fillId="0" borderId="0"/>
  </cellStyleXfs>
  <cellXfs count="274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10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17" fillId="2" borderId="3" xfId="0" applyNumberFormat="1" applyFont="1" applyFill="1" applyBorder="1" applyAlignment="1">
      <alignment horizontal="right"/>
    </xf>
    <xf numFmtId="0" fontId="18" fillId="0" borderId="0" xfId="0" applyFont="1"/>
    <xf numFmtId="0" fontId="0" fillId="0" borderId="0" xfId="0" applyFon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applyFont="1"/>
    <xf numFmtId="0" fontId="20" fillId="0" borderId="3" xfId="1" applyNumberFormat="1" applyFont="1" applyFill="1" applyBorder="1" applyAlignment="1" applyProtection="1">
      <alignment horizontal="left" vertical="center" wrapText="1"/>
    </xf>
    <xf numFmtId="0" fontId="22" fillId="0" borderId="3" xfId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Alignment="1">
      <alignment wrapText="1"/>
    </xf>
    <xf numFmtId="0" fontId="24" fillId="0" borderId="0" xfId="0" quotePrefix="1" applyNumberFormat="1" applyFont="1" applyFill="1" applyBorder="1" applyAlignment="1" applyProtection="1">
      <alignment horizontal="center" vertical="center" wrapText="1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NumberFormat="1" applyFont="1" applyFill="1" applyBorder="1" applyAlignment="1" applyProtection="1">
      <alignment horizontal="lef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4" fontId="3" fillId="2" borderId="3" xfId="0" applyNumberFormat="1" applyFont="1" applyFill="1" applyBorder="1" applyAlignment="1">
      <alignment horizontal="right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4" fontId="3" fillId="5" borderId="3" xfId="0" applyNumberFormat="1" applyFont="1" applyFill="1" applyBorder="1" applyAlignment="1">
      <alignment horizontal="right"/>
    </xf>
    <xf numFmtId="0" fontId="10" fillId="5" borderId="3" xfId="0" applyFont="1" applyFill="1" applyBorder="1" applyAlignment="1">
      <alignment horizontal="left" vertical="center"/>
    </xf>
    <xf numFmtId="0" fontId="10" fillId="5" borderId="3" xfId="0" applyNumberFormat="1" applyFont="1" applyFill="1" applyBorder="1" applyAlignment="1" applyProtection="1">
      <alignment horizontal="left" vertical="center"/>
    </xf>
    <xf numFmtId="0" fontId="10" fillId="5" borderId="3" xfId="0" applyNumberFormat="1" applyFont="1" applyFill="1" applyBorder="1" applyAlignment="1" applyProtection="1">
      <alignment vertical="center" wrapText="1"/>
    </xf>
    <xf numFmtId="4" fontId="22" fillId="0" borderId="3" xfId="1" applyNumberFormat="1" applyFont="1" applyFill="1" applyBorder="1" applyAlignment="1" applyProtection="1">
      <alignment horizontal="left" vertical="center" wrapText="1"/>
    </xf>
    <xf numFmtId="4" fontId="18" fillId="0" borderId="3" xfId="0" applyNumberFormat="1" applyFont="1" applyBorder="1"/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4" fontId="3" fillId="7" borderId="3" xfId="0" applyNumberFormat="1" applyFont="1" applyFill="1" applyBorder="1" applyAlignment="1">
      <alignment horizontal="right"/>
    </xf>
    <xf numFmtId="4" fontId="6" fillId="7" borderId="3" xfId="0" applyNumberFormat="1" applyFont="1" applyFill="1" applyBorder="1" applyAlignment="1">
      <alignment horizontal="right"/>
    </xf>
    <xf numFmtId="4" fontId="3" fillId="8" borderId="3" xfId="0" applyNumberFormat="1" applyFont="1" applyFill="1" applyBorder="1" applyAlignment="1">
      <alignment horizontal="right"/>
    </xf>
    <xf numFmtId="4" fontId="3" fillId="7" borderId="3" xfId="0" applyNumberFormat="1" applyFont="1" applyFill="1" applyBorder="1" applyAlignment="1" applyProtection="1">
      <alignment horizontal="right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4" fontId="17" fillId="8" borderId="3" xfId="0" applyNumberFormat="1" applyFont="1" applyFill="1" applyBorder="1" applyAlignment="1">
      <alignment horizontal="right"/>
    </xf>
    <xf numFmtId="4" fontId="6" fillId="6" borderId="3" xfId="0" applyNumberFormat="1" applyFont="1" applyFill="1" applyBorder="1" applyAlignment="1">
      <alignment horizontal="right"/>
    </xf>
    <xf numFmtId="4" fontId="27" fillId="0" borderId="3" xfId="1" applyNumberFormat="1" applyFont="1" applyFill="1" applyBorder="1" applyAlignment="1" applyProtection="1">
      <alignment horizontal="righ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2" borderId="0" xfId="0" applyNumberFormat="1" applyFont="1" applyFill="1" applyBorder="1" applyAlignment="1" applyProtection="1">
      <alignment horizontal="left" vertical="center" wrapText="1"/>
    </xf>
    <xf numFmtId="0" fontId="9" fillId="2" borderId="0" xfId="0" quotePrefix="1" applyFont="1" applyFill="1" applyBorder="1" applyAlignment="1">
      <alignment horizontal="left" vertical="center"/>
    </xf>
    <xf numFmtId="4" fontId="9" fillId="2" borderId="0" xfId="0" quotePrefix="1" applyNumberFormat="1" applyFont="1" applyFill="1" applyBorder="1" applyAlignment="1">
      <alignment horizontal="left" vertical="center"/>
    </xf>
    <xf numFmtId="4" fontId="3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 applyBorder="1" applyAlignment="1" applyProtection="1">
      <alignment horizontal="right" wrapText="1"/>
    </xf>
    <xf numFmtId="4" fontId="6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8" fillId="8" borderId="3" xfId="0" quotePrefix="1" applyFont="1" applyFill="1" applyBorder="1" applyAlignment="1">
      <alignment horizontal="left" vertical="center"/>
    </xf>
    <xf numFmtId="0" fontId="9" fillId="8" borderId="3" xfId="0" quotePrefix="1" applyFont="1" applyFill="1" applyBorder="1" applyAlignment="1">
      <alignment horizontal="left" vertical="center"/>
    </xf>
    <xf numFmtId="4" fontId="9" fillId="8" borderId="3" xfId="0" quotePrefix="1" applyNumberFormat="1" applyFont="1" applyFill="1" applyBorder="1" applyAlignment="1">
      <alignment horizontal="right" vertical="center"/>
    </xf>
    <xf numFmtId="0" fontId="9" fillId="8" borderId="3" xfId="0" applyNumberFormat="1" applyFont="1" applyFill="1" applyBorder="1" applyAlignment="1" applyProtection="1">
      <alignment horizontal="left" vertical="center" wrapText="1"/>
    </xf>
    <xf numFmtId="4" fontId="9" fillId="8" borderId="3" xfId="0" applyNumberFormat="1" applyFont="1" applyFill="1" applyBorder="1" applyAlignment="1" applyProtection="1">
      <alignment horizontal="right" vertical="center" wrapText="1"/>
    </xf>
    <xf numFmtId="0" fontId="9" fillId="8" borderId="3" xfId="0" quotePrefix="1" applyFont="1" applyFill="1" applyBorder="1" applyAlignment="1">
      <alignment horizontal="left" vertical="center" wrapText="1"/>
    </xf>
    <xf numFmtId="4" fontId="8" fillId="8" borderId="3" xfId="0" quotePrefix="1" applyNumberFormat="1" applyFont="1" applyFill="1" applyBorder="1" applyAlignment="1">
      <alignment horizontal="righ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0" fontId="10" fillId="4" borderId="3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right"/>
    </xf>
    <xf numFmtId="0" fontId="3" fillId="8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26" fillId="4" borderId="11" xfId="0" applyNumberFormat="1" applyFont="1" applyFill="1" applyBorder="1" applyAlignment="1" applyProtection="1">
      <alignment horizontal="left" vertical="center" wrapText="1"/>
    </xf>
    <xf numFmtId="4" fontId="28" fillId="4" borderId="11" xfId="0" applyNumberFormat="1" applyFont="1" applyFill="1" applyBorder="1"/>
    <xf numFmtId="0" fontId="3" fillId="2" borderId="7" xfId="0" applyNumberFormat="1" applyFont="1" applyFill="1" applyBorder="1" applyAlignment="1" applyProtection="1">
      <alignment horizontal="left" vertical="center" wrapText="1"/>
    </xf>
    <xf numFmtId="0" fontId="3" fillId="2" borderId="6" xfId="0" applyNumberFormat="1" applyFont="1" applyFill="1" applyBorder="1" applyAlignment="1" applyProtection="1">
      <alignment horizontal="left" vertical="center" wrapText="1"/>
    </xf>
    <xf numFmtId="0" fontId="3" fillId="2" borderId="8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center" vertical="center" wrapText="1"/>
    </xf>
    <xf numFmtId="4" fontId="18" fillId="2" borderId="3" xfId="0" applyNumberFormat="1" applyFont="1" applyFill="1" applyBorder="1"/>
    <xf numFmtId="4" fontId="20" fillId="0" borderId="3" xfId="1" applyNumberFormat="1" applyFont="1" applyFill="1" applyBorder="1" applyAlignment="1" applyProtection="1">
      <alignment horizontal="right" vertical="center" wrapText="1"/>
    </xf>
    <xf numFmtId="4" fontId="0" fillId="0" borderId="3" xfId="0" applyNumberForma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21" fillId="7" borderId="3" xfId="0" applyNumberFormat="1" applyFont="1" applyFill="1" applyBorder="1" applyAlignment="1" applyProtection="1">
      <alignment horizontal="left" vertical="center" wrapText="1"/>
    </xf>
    <xf numFmtId="4" fontId="21" fillId="7" borderId="3" xfId="0" applyNumberFormat="1" applyFont="1" applyFill="1" applyBorder="1" applyAlignment="1">
      <alignment horizontal="right"/>
    </xf>
    <xf numFmtId="0" fontId="21" fillId="8" borderId="3" xfId="0" applyNumberFormat="1" applyFont="1" applyFill="1" applyBorder="1" applyAlignment="1" applyProtection="1">
      <alignment horizontal="left" vertical="center" wrapText="1"/>
    </xf>
    <xf numFmtId="4" fontId="21" fillId="8" borderId="3" xfId="0" applyNumberFormat="1" applyFont="1" applyFill="1" applyBorder="1" applyAlignment="1">
      <alignment horizontal="right"/>
    </xf>
    <xf numFmtId="4" fontId="9" fillId="7" borderId="3" xfId="0" quotePrefix="1" applyNumberFormat="1" applyFont="1" applyFill="1" applyBorder="1" applyAlignment="1">
      <alignment horizontal="right" vertical="center"/>
    </xf>
    <xf numFmtId="0" fontId="8" fillId="4" borderId="3" xfId="0" quotePrefix="1" applyFont="1" applyFill="1" applyBorder="1" applyAlignment="1">
      <alignment horizontal="left" vertical="center"/>
    </xf>
    <xf numFmtId="4" fontId="3" fillId="4" borderId="3" xfId="0" applyNumberFormat="1" applyFont="1" applyFill="1" applyBorder="1" applyAlignment="1">
      <alignment horizontal="right"/>
    </xf>
    <xf numFmtId="0" fontId="9" fillId="7" borderId="3" xfId="0" applyNumberFormat="1" applyFont="1" applyFill="1" applyBorder="1" applyAlignment="1" applyProtection="1">
      <alignment horizontal="left" vertical="center" wrapText="1"/>
    </xf>
    <xf numFmtId="4" fontId="9" fillId="7" borderId="3" xfId="0" applyNumberFormat="1" applyFont="1" applyFill="1" applyBorder="1" applyAlignment="1" applyProtection="1">
      <alignment horizontal="right" vertical="center" wrapText="1"/>
    </xf>
    <xf numFmtId="0" fontId="10" fillId="4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 wrapText="1"/>
    </xf>
    <xf numFmtId="4" fontId="8" fillId="7" borderId="3" xfId="0" quotePrefix="1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30" fillId="3" borderId="3" xfId="0" applyNumberFormat="1" applyFont="1" applyFill="1" applyBorder="1" applyAlignment="1" applyProtection="1">
      <alignment horizontal="center" vertical="center" wrapText="1"/>
    </xf>
    <xf numFmtId="0" fontId="9" fillId="2" borderId="3" xfId="0" quotePrefix="1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left" vertical="center" indent="1"/>
    </xf>
    <xf numFmtId="0" fontId="9" fillId="2" borderId="3" xfId="0" applyNumberFormat="1" applyFont="1" applyFill="1" applyBorder="1" applyAlignment="1" applyProtection="1">
      <alignment horizontal="left" vertical="center" wrapText="1" indent="1"/>
    </xf>
    <xf numFmtId="4" fontId="0" fillId="0" borderId="3" xfId="0" applyNumberFormat="1" applyBorder="1"/>
    <xf numFmtId="4" fontId="3" fillId="2" borderId="3" xfId="0" applyNumberFormat="1" applyFont="1" applyFill="1" applyBorder="1" applyAlignment="1" applyProtection="1">
      <alignment horizontal="right" wrapTex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4" fontId="0" fillId="7" borderId="3" xfId="0" applyNumberFormat="1" applyFill="1" applyBorder="1"/>
    <xf numFmtId="0" fontId="29" fillId="7" borderId="3" xfId="0" applyNumberFormat="1" applyFont="1" applyFill="1" applyBorder="1" applyAlignment="1" applyProtection="1">
      <alignment horizontal="left" vertical="center" wrapText="1"/>
    </xf>
    <xf numFmtId="0" fontId="29" fillId="7" borderId="3" xfId="0" applyNumberFormat="1" applyFont="1" applyFill="1" applyBorder="1" applyAlignment="1" applyProtection="1">
      <alignment horizontal="left" vertical="center" wrapText="1" indent="1"/>
    </xf>
    <xf numFmtId="4" fontId="31" fillId="6" borderId="3" xfId="0" applyNumberFormat="1" applyFont="1" applyFill="1" applyBorder="1" applyAlignment="1" applyProtection="1">
      <alignment vertical="center" wrapText="1"/>
    </xf>
    <xf numFmtId="4" fontId="0" fillId="2" borderId="3" xfId="0" applyNumberFormat="1" applyFill="1" applyBorder="1"/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29" fillId="4" borderId="3" xfId="0" applyNumberFormat="1" applyFont="1" applyFill="1" applyBorder="1" applyAlignment="1" applyProtection="1">
      <alignment horizontal="left" vertical="center" wrapText="1" indent="1"/>
    </xf>
    <xf numFmtId="4" fontId="10" fillId="4" borderId="1" xfId="0" quotePrefix="1" applyNumberFormat="1" applyFont="1" applyFill="1" applyBorder="1" applyAlignment="1">
      <alignment horizontal="right"/>
    </xf>
    <xf numFmtId="4" fontId="10" fillId="4" borderId="3" xfId="0" applyNumberFormat="1" applyFont="1" applyFill="1" applyBorder="1" applyAlignment="1" applyProtection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6" fillId="5" borderId="3" xfId="0" applyNumberFormat="1" applyFont="1" applyFill="1" applyBorder="1" applyAlignment="1">
      <alignment horizontal="right"/>
    </xf>
    <xf numFmtId="4" fontId="6" fillId="9" borderId="3" xfId="0" applyNumberFormat="1" applyFont="1" applyFill="1" applyBorder="1" applyAlignment="1">
      <alignment horizontal="right"/>
    </xf>
    <xf numFmtId="4" fontId="6" fillId="3" borderId="1" xfId="0" quotePrefix="1" applyNumberFormat="1" applyFont="1" applyFill="1" applyBorder="1" applyAlignment="1">
      <alignment horizontal="right"/>
    </xf>
    <xf numFmtId="4" fontId="1" fillId="4" borderId="3" xfId="0" applyNumberFormat="1" applyFont="1" applyFill="1" applyBorder="1"/>
    <xf numFmtId="0" fontId="21" fillId="2" borderId="3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4" fontId="23" fillId="0" borderId="0" xfId="0" applyNumberFormat="1" applyFont="1" applyAlignment="1">
      <alignment wrapText="1"/>
    </xf>
    <xf numFmtId="4" fontId="0" fillId="9" borderId="3" xfId="0" applyNumberFormat="1" applyFill="1" applyBorder="1"/>
    <xf numFmtId="4" fontId="1" fillId="6" borderId="3" xfId="0" applyNumberFormat="1" applyFont="1" applyFill="1" applyBorder="1"/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29" fillId="4" borderId="3" xfId="0" quotePrefix="1" applyFont="1" applyFill="1" applyBorder="1" applyAlignment="1">
      <alignment horizontal="left" vertical="center" wrapText="1"/>
    </xf>
    <xf numFmtId="0" fontId="10" fillId="4" borderId="3" xfId="0" applyNumberFormat="1" applyFont="1" applyFill="1" applyBorder="1" applyAlignment="1" applyProtection="1">
      <alignment vertical="center" wrapText="1"/>
    </xf>
    <xf numFmtId="0" fontId="17" fillId="2" borderId="1" xfId="0" applyNumberFormat="1" applyFont="1" applyFill="1" applyBorder="1" applyAlignment="1" applyProtection="1">
      <alignment vertical="center" wrapText="1"/>
    </xf>
    <xf numFmtId="0" fontId="17" fillId="2" borderId="2" xfId="0" applyNumberFormat="1" applyFont="1" applyFill="1" applyBorder="1" applyAlignment="1" applyProtection="1">
      <alignment vertical="center" wrapText="1"/>
    </xf>
    <xf numFmtId="0" fontId="17" fillId="2" borderId="4" xfId="0" applyNumberFormat="1" applyFont="1" applyFill="1" applyBorder="1" applyAlignment="1" applyProtection="1">
      <alignment vertical="center" wrapText="1"/>
    </xf>
    <xf numFmtId="4" fontId="17" fillId="2" borderId="3" xfId="0" applyNumberFormat="1" applyFont="1" applyFill="1" applyBorder="1" applyAlignment="1">
      <alignment horizontal="right"/>
    </xf>
    <xf numFmtId="4" fontId="17" fillId="8" borderId="4" xfId="0" applyNumberFormat="1" applyFont="1" applyFill="1" applyBorder="1" applyAlignment="1" applyProtection="1">
      <alignment horizontal="right" vertical="center" wrapText="1"/>
    </xf>
    <xf numFmtId="0" fontId="34" fillId="4" borderId="3" xfId="0" applyNumberFormat="1" applyFont="1" applyFill="1" applyBorder="1" applyAlignment="1" applyProtection="1">
      <alignment horizontal="left" vertical="center" wrapText="1"/>
    </xf>
    <xf numFmtId="4" fontId="35" fillId="4" borderId="3" xfId="0" applyNumberFormat="1" applyFont="1" applyFill="1" applyBorder="1" applyAlignment="1" applyProtection="1">
      <alignment horizontal="right" wrapText="1"/>
    </xf>
    <xf numFmtId="0" fontId="34" fillId="6" borderId="3" xfId="0" applyNumberFormat="1" applyFont="1" applyFill="1" applyBorder="1" applyAlignment="1" applyProtection="1">
      <alignment horizontal="left" vertical="center" wrapText="1"/>
    </xf>
    <xf numFmtId="0" fontId="8" fillId="8" borderId="3" xfId="0" quotePrefix="1" applyFont="1" applyFill="1" applyBorder="1" applyAlignment="1">
      <alignment horizontal="left" vertical="center" wrapText="1"/>
    </xf>
    <xf numFmtId="0" fontId="12" fillId="4" borderId="3" xfId="0" applyFont="1" applyFill="1" applyBorder="1"/>
    <xf numFmtId="0" fontId="33" fillId="4" borderId="3" xfId="0" applyFont="1" applyFill="1" applyBorder="1"/>
    <xf numFmtId="0" fontId="32" fillId="4" borderId="3" xfId="0" applyFont="1" applyFill="1" applyBorder="1" applyAlignment="1">
      <alignment horizontal="left" vertical="center"/>
    </xf>
    <xf numFmtId="4" fontId="33" fillId="4" borderId="3" xfId="0" applyNumberFormat="1" applyFont="1" applyFill="1" applyBorder="1"/>
    <xf numFmtId="0" fontId="7" fillId="4" borderId="3" xfId="0" applyNumberFormat="1" applyFont="1" applyFill="1" applyBorder="1" applyAlignment="1" applyProtection="1">
      <alignment horizontal="left" vertical="center" wrapText="1"/>
    </xf>
    <xf numFmtId="0" fontId="32" fillId="4" borderId="3" xfId="0" quotePrefix="1" applyFont="1" applyFill="1" applyBorder="1" applyAlignment="1">
      <alignment horizontal="left" vertical="center" wrapText="1"/>
    </xf>
    <xf numFmtId="4" fontId="32" fillId="4" borderId="3" xfId="0" quotePrefix="1" applyNumberFormat="1" applyFont="1" applyFill="1" applyBorder="1" applyAlignment="1">
      <alignment horizontal="right" vertical="center"/>
    </xf>
    <xf numFmtId="4" fontId="6" fillId="3" borderId="3" xfId="0" quotePrefix="1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 applyBorder="1" applyAlignment="1" applyProtection="1">
      <alignment horizontal="left" vertical="center" wrapText="1"/>
    </xf>
    <xf numFmtId="0" fontId="32" fillId="2" borderId="0" xfId="0" quotePrefix="1" applyFont="1" applyFill="1" applyBorder="1" applyAlignment="1">
      <alignment horizontal="left" vertical="center" wrapText="1"/>
    </xf>
    <xf numFmtId="4" fontId="32" fillId="2" borderId="0" xfId="0" quotePrefix="1" applyNumberFormat="1" applyFont="1" applyFill="1" applyBorder="1" applyAlignment="1">
      <alignment horizontal="right" vertical="center"/>
    </xf>
    <xf numFmtId="0" fontId="35" fillId="0" borderId="0" xfId="0" applyNumberFormat="1" applyFont="1" applyFill="1" applyBorder="1" applyAlignment="1" applyProtection="1">
      <alignment horizontal="center" vertical="center" wrapText="1"/>
    </xf>
    <xf numFmtId="0" fontId="36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/>
    <xf numFmtId="3" fontId="10" fillId="3" borderId="3" xfId="0" quotePrefix="1" applyNumberFormat="1" applyFont="1" applyFill="1" applyBorder="1" applyAlignment="1">
      <alignment horizontal="right"/>
    </xf>
    <xf numFmtId="4" fontId="10" fillId="3" borderId="3" xfId="0" quotePrefix="1" applyNumberFormat="1" applyFont="1" applyFill="1" applyBorder="1" applyAlignment="1">
      <alignment horizontal="right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 indent="1"/>
    </xf>
    <xf numFmtId="0" fontId="3" fillId="2" borderId="10" xfId="0" applyNumberFormat="1" applyFont="1" applyFill="1" applyBorder="1" applyAlignment="1" applyProtection="1">
      <alignment horizontal="left" vertical="center" wrapText="1" indent="1"/>
    </xf>
    <xf numFmtId="0" fontId="17" fillId="2" borderId="5" xfId="0" applyNumberFormat="1" applyFont="1" applyFill="1" applyBorder="1" applyAlignment="1" applyProtection="1">
      <alignment horizontal="left" vertical="center" wrapText="1"/>
    </xf>
    <xf numFmtId="0" fontId="17" fillId="2" borderId="10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4" fontId="18" fillId="0" borderId="0" xfId="0" applyNumberFormat="1" applyFont="1"/>
    <xf numFmtId="0" fontId="17" fillId="2" borderId="9" xfId="0" applyNumberFormat="1" applyFont="1" applyFill="1" applyBorder="1" applyAlignment="1" applyProtection="1">
      <alignment horizontal="left" vertical="center" wrapText="1"/>
    </xf>
    <xf numFmtId="0" fontId="3" fillId="2" borderId="9" xfId="0" applyNumberFormat="1" applyFont="1" applyFill="1" applyBorder="1" applyAlignment="1" applyProtection="1">
      <alignment horizontal="left" vertical="center" wrapText="1" inden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33" fillId="0" borderId="0" xfId="0" applyFont="1" applyAlignment="1">
      <alignment horizontal="center"/>
    </xf>
    <xf numFmtId="0" fontId="32" fillId="2" borderId="0" xfId="0" quotePrefix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17" fillId="8" borderId="1" xfId="0" applyNumberFormat="1" applyFont="1" applyFill="1" applyBorder="1" applyAlignment="1" applyProtection="1">
      <alignment horizontal="left" vertical="center" wrapText="1"/>
    </xf>
    <xf numFmtId="0" fontId="17" fillId="8" borderId="2" xfId="0" applyNumberFormat="1" applyFont="1" applyFill="1" applyBorder="1" applyAlignment="1" applyProtection="1">
      <alignment horizontal="left" vertical="center" wrapText="1"/>
    </xf>
    <xf numFmtId="0" fontId="17" fillId="8" borderId="4" xfId="0" applyNumberFormat="1" applyFont="1" applyFill="1" applyBorder="1" applyAlignment="1" applyProtection="1">
      <alignment horizontal="left" vertical="center" wrapText="1"/>
    </xf>
    <xf numFmtId="0" fontId="6" fillId="7" borderId="1" xfId="0" applyNumberFormat="1" applyFont="1" applyFill="1" applyBorder="1" applyAlignment="1" applyProtection="1">
      <alignment horizontal="left" vertical="center" wrapText="1"/>
    </xf>
    <xf numFmtId="0" fontId="6" fillId="7" borderId="2" xfId="0" applyNumberFormat="1" applyFont="1" applyFill="1" applyBorder="1" applyAlignment="1" applyProtection="1">
      <alignment horizontal="left" vertical="center" wrapText="1"/>
    </xf>
    <xf numFmtId="0" fontId="6" fillId="7" borderId="4" xfId="0" applyNumberFormat="1" applyFont="1" applyFill="1" applyBorder="1" applyAlignment="1" applyProtection="1">
      <alignment horizontal="left" vertical="center" wrapText="1"/>
    </xf>
    <xf numFmtId="0" fontId="26" fillId="7" borderId="1" xfId="0" applyNumberFormat="1" applyFont="1" applyFill="1" applyBorder="1" applyAlignment="1" applyProtection="1">
      <alignment horizontal="left" vertical="center" wrapText="1"/>
    </xf>
    <xf numFmtId="0" fontId="26" fillId="7" borderId="2" xfId="0" applyNumberFormat="1" applyFont="1" applyFill="1" applyBorder="1" applyAlignment="1" applyProtection="1">
      <alignment horizontal="left" vertical="center" wrapText="1"/>
    </xf>
    <xf numFmtId="0" fontId="26" fillId="7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6" fillId="4" borderId="2" xfId="0" applyNumberFormat="1" applyFont="1" applyFill="1" applyBorder="1" applyAlignment="1" applyProtection="1">
      <alignment horizontal="center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17" fillId="8" borderId="9" xfId="0" applyNumberFormat="1" applyFont="1" applyFill="1" applyBorder="1" applyAlignment="1" applyProtection="1">
      <alignment horizontal="left" vertical="center" wrapText="1"/>
    </xf>
    <xf numFmtId="0" fontId="17" fillId="8" borderId="5" xfId="0" applyNumberFormat="1" applyFont="1" applyFill="1" applyBorder="1" applyAlignment="1" applyProtection="1">
      <alignment horizontal="left" vertical="center" wrapText="1"/>
    </xf>
    <xf numFmtId="0" fontId="17" fillId="8" borderId="10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</cellXfs>
  <cellStyles count="3">
    <cellStyle name="Normalno" xfId="0" builtinId="0"/>
    <cellStyle name="Normalno 2" xfId="1"/>
    <cellStyle name="Obično_List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tabSelected="1" zoomScale="90" zoomScaleNormal="90" workbookViewId="0">
      <selection activeCell="A6" sqref="A6:K6"/>
    </sheetView>
  </sheetViews>
  <sheetFormatPr defaultRowHeight="15" x14ac:dyDescent="0.25"/>
  <cols>
    <col min="5" max="5" width="20.28515625" customWidth="1"/>
    <col min="6" max="7" width="25.28515625" customWidth="1"/>
    <col min="8" max="8" width="16" customWidth="1"/>
    <col min="9" max="9" width="24.42578125" customWidth="1"/>
    <col min="10" max="10" width="19" customWidth="1"/>
    <col min="11" max="11" width="12.42578125" customWidth="1"/>
  </cols>
  <sheetData>
    <row r="1" spans="1:11" s="117" customFormat="1" ht="15.75" x14ac:dyDescent="0.25">
      <c r="A1" s="248" t="s">
        <v>286</v>
      </c>
      <c r="B1" s="248"/>
      <c r="C1" s="248"/>
    </row>
    <row r="2" spans="1:11" s="117" customFormat="1" ht="15.75" x14ac:dyDescent="0.25">
      <c r="A2" s="248" t="s">
        <v>287</v>
      </c>
      <c r="B2" s="248"/>
      <c r="C2" s="248"/>
    </row>
    <row r="3" spans="1:11" s="117" customFormat="1" ht="15.75" x14ac:dyDescent="0.25">
      <c r="A3" s="273" t="s">
        <v>289</v>
      </c>
      <c r="B3" s="273"/>
      <c r="C3" s="273"/>
    </row>
    <row r="4" spans="1:11" s="117" customFormat="1" ht="15.75" x14ac:dyDescent="0.25">
      <c r="A4" s="273" t="s">
        <v>288</v>
      </c>
      <c r="B4" s="273"/>
      <c r="C4" s="273"/>
    </row>
    <row r="5" spans="1:11" s="117" customFormat="1" x14ac:dyDescent="0.25">
      <c r="A5" s="272"/>
      <c r="B5" s="272"/>
      <c r="C5" s="272"/>
    </row>
    <row r="6" spans="1:11" ht="42" customHeight="1" x14ac:dyDescent="0.25">
      <c r="A6" s="227" t="s">
        <v>265</v>
      </c>
      <c r="B6" s="227"/>
      <c r="C6" s="227"/>
      <c r="D6" s="227"/>
      <c r="E6" s="227"/>
      <c r="F6" s="227"/>
      <c r="G6" s="227"/>
      <c r="H6" s="227"/>
      <c r="I6" s="227"/>
      <c r="J6" s="227"/>
      <c r="K6" s="227"/>
    </row>
    <row r="7" spans="1:11" ht="18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1" ht="15.75" x14ac:dyDescent="0.25">
      <c r="A8" s="227" t="s">
        <v>25</v>
      </c>
      <c r="B8" s="227"/>
      <c r="C8" s="227"/>
      <c r="D8" s="227"/>
      <c r="E8" s="227"/>
      <c r="F8" s="227"/>
      <c r="G8" s="227"/>
      <c r="H8" s="227"/>
      <c r="I8" s="227"/>
      <c r="J8" s="240"/>
      <c r="K8" s="240"/>
    </row>
    <row r="9" spans="1:11" ht="18" x14ac:dyDescent="0.25">
      <c r="A9" s="22"/>
      <c r="B9" s="22"/>
      <c r="C9" s="22"/>
      <c r="D9" s="22"/>
      <c r="E9" s="22"/>
      <c r="F9" s="22"/>
      <c r="G9" s="22"/>
      <c r="H9" s="22"/>
      <c r="I9" s="22"/>
      <c r="J9" s="4"/>
      <c r="K9" s="4"/>
    </row>
    <row r="10" spans="1:11" ht="18" customHeight="1" x14ac:dyDescent="0.25">
      <c r="A10" s="227" t="s">
        <v>31</v>
      </c>
      <c r="B10" s="228"/>
      <c r="C10" s="228"/>
      <c r="D10" s="228"/>
      <c r="E10" s="228"/>
      <c r="F10" s="228"/>
      <c r="G10" s="228"/>
      <c r="H10" s="228"/>
      <c r="I10" s="228"/>
      <c r="J10" s="228"/>
      <c r="K10" s="228"/>
    </row>
    <row r="11" spans="1:11" ht="18" x14ac:dyDescent="0.25">
      <c r="A11" s="1"/>
      <c r="B11" s="2"/>
      <c r="C11" s="2"/>
      <c r="D11" s="2"/>
      <c r="E11" s="5"/>
      <c r="F11" s="6"/>
      <c r="G11" s="6"/>
      <c r="H11" s="6"/>
      <c r="I11" s="6"/>
      <c r="J11" s="6"/>
      <c r="K11" s="34" t="s">
        <v>38</v>
      </c>
    </row>
    <row r="12" spans="1:11" ht="25.5" x14ac:dyDescent="0.25">
      <c r="A12" s="27"/>
      <c r="B12" s="28"/>
      <c r="C12" s="28"/>
      <c r="D12" s="29"/>
      <c r="E12" s="30"/>
      <c r="F12" s="18" t="s">
        <v>259</v>
      </c>
      <c r="G12" s="18" t="s">
        <v>260</v>
      </c>
      <c r="H12" s="18" t="s">
        <v>261</v>
      </c>
      <c r="I12" s="18" t="s">
        <v>262</v>
      </c>
      <c r="J12" s="18" t="s">
        <v>152</v>
      </c>
      <c r="K12" s="18" t="s">
        <v>152</v>
      </c>
    </row>
    <row r="13" spans="1:11" s="117" customFormat="1" x14ac:dyDescent="0.25">
      <c r="A13" s="224">
        <v>1</v>
      </c>
      <c r="B13" s="225"/>
      <c r="C13" s="225"/>
      <c r="D13" s="225"/>
      <c r="E13" s="226"/>
      <c r="F13" s="156">
        <v>2</v>
      </c>
      <c r="G13" s="156">
        <v>3</v>
      </c>
      <c r="H13" s="156">
        <v>4</v>
      </c>
      <c r="I13" s="156">
        <v>5</v>
      </c>
      <c r="J13" s="156" t="s">
        <v>153</v>
      </c>
      <c r="K13" s="156" t="s">
        <v>253</v>
      </c>
    </row>
    <row r="14" spans="1:11" x14ac:dyDescent="0.25">
      <c r="A14" s="233" t="s">
        <v>0</v>
      </c>
      <c r="B14" s="232"/>
      <c r="C14" s="232"/>
      <c r="D14" s="232"/>
      <c r="E14" s="243"/>
      <c r="F14" s="68">
        <f t="shared" ref="F14:I14" si="0">F15+F16</f>
        <v>1710274.9</v>
      </c>
      <c r="G14" s="68">
        <f t="shared" si="0"/>
        <v>6924594.6200000001</v>
      </c>
      <c r="H14" s="68">
        <f t="shared" si="0"/>
        <v>0</v>
      </c>
      <c r="I14" s="68">
        <f t="shared" si="0"/>
        <v>1892128.1000000003</v>
      </c>
      <c r="J14" s="68">
        <f>I14/F14*100</f>
        <v>110.6329806980153</v>
      </c>
      <c r="K14" s="68">
        <f>I14/G14*100</f>
        <v>27.324749011805693</v>
      </c>
    </row>
    <row r="15" spans="1:11" x14ac:dyDescent="0.25">
      <c r="A15" s="244" t="s">
        <v>70</v>
      </c>
      <c r="B15" s="242"/>
      <c r="C15" s="242"/>
      <c r="D15" s="242"/>
      <c r="E15" s="230"/>
      <c r="F15" s="69">
        <f>' Račun prihoda i rashoda'!D11</f>
        <v>1710274.9</v>
      </c>
      <c r="G15" s="69">
        <v>6924594.6200000001</v>
      </c>
      <c r="H15" s="69">
        <v>0</v>
      </c>
      <c r="I15" s="69">
        <f>' Račun prihoda i rashoda'!G11</f>
        <v>1892128.1000000003</v>
      </c>
      <c r="J15" s="89">
        <f t="shared" ref="J15:J20" si="1">I15/F15*100</f>
        <v>110.6329806980153</v>
      </c>
      <c r="K15" s="89">
        <f t="shared" ref="K15:K20" si="2">I15/G15*100</f>
        <v>27.324749011805693</v>
      </c>
    </row>
    <row r="16" spans="1:11" x14ac:dyDescent="0.25">
      <c r="A16" s="245" t="s">
        <v>71</v>
      </c>
      <c r="B16" s="230"/>
      <c r="C16" s="230"/>
      <c r="D16" s="230"/>
      <c r="E16" s="230"/>
      <c r="F16" s="69">
        <v>0</v>
      </c>
      <c r="G16" s="69">
        <v>0</v>
      </c>
      <c r="H16" s="69">
        <v>0</v>
      </c>
      <c r="I16" s="69">
        <v>0</v>
      </c>
      <c r="J16" s="89" t="e">
        <f t="shared" si="1"/>
        <v>#DIV/0!</v>
      </c>
      <c r="K16" s="89" t="e">
        <f t="shared" si="2"/>
        <v>#DIV/0!</v>
      </c>
    </row>
    <row r="17" spans="1:11" x14ac:dyDescent="0.25">
      <c r="A17" s="35" t="s">
        <v>1</v>
      </c>
      <c r="B17" s="38"/>
      <c r="C17" s="38"/>
      <c r="D17" s="38"/>
      <c r="E17" s="38"/>
      <c r="F17" s="68">
        <f t="shared" ref="F17:I17" si="3">F18+F19</f>
        <v>1639107.723</v>
      </c>
      <c r="G17" s="68">
        <f t="shared" si="3"/>
        <v>6787293.1099999994</v>
      </c>
      <c r="H17" s="68">
        <f t="shared" si="3"/>
        <v>0</v>
      </c>
      <c r="I17" s="68">
        <f t="shared" si="3"/>
        <v>2025615.28</v>
      </c>
      <c r="J17" s="68">
        <f t="shared" si="1"/>
        <v>123.58036336334193</v>
      </c>
      <c r="K17" s="68">
        <f t="shared" si="2"/>
        <v>29.844228725227399</v>
      </c>
    </row>
    <row r="18" spans="1:11" x14ac:dyDescent="0.25">
      <c r="A18" s="241" t="s">
        <v>72</v>
      </c>
      <c r="B18" s="242"/>
      <c r="C18" s="242"/>
      <c r="D18" s="242"/>
      <c r="E18" s="242"/>
      <c r="F18" s="69">
        <f>' Račun prihoda i rashoda'!D56</f>
        <v>1621499.473</v>
      </c>
      <c r="G18" s="69">
        <f>' Račun prihoda i rashoda'!E56</f>
        <v>3767385.32</v>
      </c>
      <c r="H18" s="69">
        <f>' Račun prihoda i rashoda'!F56</f>
        <v>0</v>
      </c>
      <c r="I18" s="69">
        <f>' Račun prihoda i rashoda'!G56</f>
        <v>1991619.12</v>
      </c>
      <c r="J18" s="89">
        <f t="shared" si="1"/>
        <v>122.82576424864493</v>
      </c>
      <c r="K18" s="89">
        <f t="shared" si="2"/>
        <v>52.86475767230521</v>
      </c>
    </row>
    <row r="19" spans="1:11" x14ac:dyDescent="0.25">
      <c r="A19" s="229" t="s">
        <v>73</v>
      </c>
      <c r="B19" s="230"/>
      <c r="C19" s="230"/>
      <c r="D19" s="230"/>
      <c r="E19" s="230"/>
      <c r="F19" s="70">
        <f>' Račun prihoda i rashoda'!D108</f>
        <v>17608.25</v>
      </c>
      <c r="G19" s="70">
        <f>' Račun prihoda i rashoda'!E108</f>
        <v>3019907.79</v>
      </c>
      <c r="H19" s="70">
        <f>' Račun prihoda i rashoda'!F108</f>
        <v>0</v>
      </c>
      <c r="I19" s="70">
        <f>' Račun prihoda i rashoda'!G108</f>
        <v>33996.160000000003</v>
      </c>
      <c r="J19" s="89">
        <f t="shared" si="1"/>
        <v>193.0694986724973</v>
      </c>
      <c r="K19" s="89">
        <f t="shared" si="2"/>
        <v>1.1257350344462009</v>
      </c>
    </row>
    <row r="20" spans="1:11" x14ac:dyDescent="0.25">
      <c r="A20" s="231" t="s">
        <v>2</v>
      </c>
      <c r="B20" s="232"/>
      <c r="C20" s="232"/>
      <c r="D20" s="232"/>
      <c r="E20" s="232"/>
      <c r="F20" s="68">
        <f>F14-F17</f>
        <v>71167.176999999909</v>
      </c>
      <c r="G20" s="68">
        <f t="shared" ref="G20:I20" si="4">G14-G17</f>
        <v>137301.51000000071</v>
      </c>
      <c r="H20" s="68">
        <f t="shared" si="4"/>
        <v>0</v>
      </c>
      <c r="I20" s="68">
        <f t="shared" si="4"/>
        <v>-133487.1799999997</v>
      </c>
      <c r="J20" s="68">
        <f t="shared" si="1"/>
        <v>-187.56846291654912</v>
      </c>
      <c r="K20" s="68">
        <f t="shared" si="2"/>
        <v>-97.221931499514469</v>
      </c>
    </row>
    <row r="21" spans="1:11" ht="18" x14ac:dyDescent="0.25">
      <c r="A21" s="22"/>
      <c r="B21" s="20"/>
      <c r="C21" s="20"/>
      <c r="D21" s="20"/>
      <c r="E21" s="20"/>
      <c r="F21" s="20"/>
      <c r="G21" s="20"/>
      <c r="H21" s="20"/>
      <c r="I21" s="21"/>
      <c r="J21" s="21"/>
      <c r="K21" s="21"/>
    </row>
    <row r="22" spans="1:11" ht="18" customHeight="1" x14ac:dyDescent="0.25">
      <c r="A22" s="227" t="s">
        <v>32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ht="18" x14ac:dyDescent="0.25">
      <c r="A23" s="22"/>
      <c r="B23" s="20"/>
      <c r="C23" s="20"/>
      <c r="D23" s="20"/>
      <c r="E23" s="20"/>
      <c r="F23" s="20"/>
      <c r="G23" s="20"/>
      <c r="H23" s="20"/>
      <c r="I23" s="21"/>
      <c r="J23" s="21"/>
      <c r="K23" s="21"/>
    </row>
    <row r="24" spans="1:11" ht="25.5" x14ac:dyDescent="0.25">
      <c r="A24" s="27"/>
      <c r="B24" s="28"/>
      <c r="C24" s="28"/>
      <c r="D24" s="29"/>
      <c r="E24" s="30"/>
      <c r="F24" s="18" t="s">
        <v>259</v>
      </c>
      <c r="G24" s="18" t="s">
        <v>260</v>
      </c>
      <c r="H24" s="18" t="s">
        <v>261</v>
      </c>
      <c r="I24" s="18" t="s">
        <v>262</v>
      </c>
      <c r="J24" s="18" t="s">
        <v>152</v>
      </c>
      <c r="K24" s="18" t="s">
        <v>152</v>
      </c>
    </row>
    <row r="25" spans="1:11" s="117" customFormat="1" x14ac:dyDescent="0.25">
      <c r="A25" s="224">
        <v>1</v>
      </c>
      <c r="B25" s="225"/>
      <c r="C25" s="225"/>
      <c r="D25" s="225"/>
      <c r="E25" s="226"/>
      <c r="F25" s="156">
        <v>2</v>
      </c>
      <c r="G25" s="156">
        <v>3</v>
      </c>
      <c r="H25" s="156">
        <v>4</v>
      </c>
      <c r="I25" s="156">
        <v>5</v>
      </c>
      <c r="J25" s="156" t="s">
        <v>153</v>
      </c>
      <c r="K25" s="156" t="s">
        <v>253</v>
      </c>
    </row>
    <row r="26" spans="1:11" ht="15.75" customHeight="1" x14ac:dyDescent="0.25">
      <c r="A26" s="229" t="s">
        <v>74</v>
      </c>
      <c r="B26" s="230"/>
      <c r="C26" s="230"/>
      <c r="D26" s="230"/>
      <c r="E26" s="230"/>
      <c r="F26" s="33"/>
      <c r="G26" s="33"/>
      <c r="H26" s="33"/>
      <c r="I26" s="33"/>
      <c r="J26" s="33" t="e">
        <f>I26/F26*100</f>
        <v>#DIV/0!</v>
      </c>
      <c r="K26" s="32" t="e">
        <f>I26/G26*100</f>
        <v>#DIV/0!</v>
      </c>
    </row>
    <row r="27" spans="1:11" x14ac:dyDescent="0.25">
      <c r="A27" s="229" t="s">
        <v>75</v>
      </c>
      <c r="B27" s="230"/>
      <c r="C27" s="230"/>
      <c r="D27" s="230"/>
      <c r="E27" s="230"/>
      <c r="F27" s="33"/>
      <c r="G27" s="33"/>
      <c r="H27" s="33"/>
      <c r="I27" s="33"/>
      <c r="J27" s="33" t="e">
        <f>I27/F27*100</f>
        <v>#DIV/0!</v>
      </c>
      <c r="K27" s="32" t="e">
        <f>I27/G27*100</f>
        <v>#DIV/0!</v>
      </c>
    </row>
    <row r="28" spans="1:11" x14ac:dyDescent="0.25">
      <c r="A28" s="231" t="s">
        <v>4</v>
      </c>
      <c r="B28" s="232"/>
      <c r="C28" s="232"/>
      <c r="D28" s="232"/>
      <c r="E28" s="232"/>
      <c r="F28" s="31">
        <f>F26-F27</f>
        <v>0</v>
      </c>
      <c r="G28" s="31">
        <f t="shared" ref="G28:I28" si="5">G26-G27</f>
        <v>0</v>
      </c>
      <c r="H28" s="31">
        <f t="shared" ref="H28" si="6">H26-H27</f>
        <v>0</v>
      </c>
      <c r="I28" s="31">
        <f t="shared" si="5"/>
        <v>0</v>
      </c>
      <c r="J28" s="31" t="e">
        <f t="shared" ref="J28:J29" si="7">I28/F28*100</f>
        <v>#DIV/0!</v>
      </c>
      <c r="K28" s="31" t="e">
        <f>I28/G28*100</f>
        <v>#DIV/0!</v>
      </c>
    </row>
    <row r="29" spans="1:11" x14ac:dyDescent="0.25">
      <c r="A29" s="231" t="s">
        <v>5</v>
      </c>
      <c r="B29" s="232"/>
      <c r="C29" s="232"/>
      <c r="D29" s="232"/>
      <c r="E29" s="232"/>
      <c r="F29" s="68">
        <f>F20+F28</f>
        <v>71167.176999999909</v>
      </c>
      <c r="G29" s="68">
        <f t="shared" ref="G29:I29" si="8">G20+G28</f>
        <v>137301.51000000071</v>
      </c>
      <c r="H29" s="31">
        <f t="shared" ref="H29" si="9">H20+H28</f>
        <v>0</v>
      </c>
      <c r="I29" s="68">
        <f t="shared" si="8"/>
        <v>-133487.1799999997</v>
      </c>
      <c r="J29" s="68">
        <f t="shared" si="7"/>
        <v>-187.56846291654912</v>
      </c>
      <c r="K29" s="68">
        <f>I29/G29*100</f>
        <v>-97.221931499514469</v>
      </c>
    </row>
    <row r="30" spans="1:11" ht="18" x14ac:dyDescent="0.25">
      <c r="A30" s="19"/>
      <c r="B30" s="20"/>
      <c r="C30" s="20"/>
      <c r="D30" s="20"/>
      <c r="E30" s="20"/>
      <c r="F30" s="20"/>
      <c r="G30" s="20"/>
      <c r="H30" s="20"/>
      <c r="I30" s="21"/>
      <c r="J30" s="21"/>
      <c r="K30" s="21"/>
    </row>
    <row r="31" spans="1:11" ht="15.75" x14ac:dyDescent="0.25">
      <c r="A31" s="227" t="s">
        <v>76</v>
      </c>
      <c r="B31" s="228"/>
      <c r="C31" s="228"/>
      <c r="D31" s="228"/>
      <c r="E31" s="228"/>
      <c r="F31" s="228"/>
      <c r="G31" s="228"/>
      <c r="H31" s="228"/>
      <c r="I31" s="228"/>
      <c r="J31" s="228"/>
      <c r="K31" s="228"/>
    </row>
    <row r="32" spans="1:11" ht="15.75" x14ac:dyDescent="0.2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7"/>
    </row>
    <row r="33" spans="1:11" ht="37.5" customHeight="1" x14ac:dyDescent="0.25">
      <c r="A33" s="27"/>
      <c r="B33" s="28"/>
      <c r="C33" s="28"/>
      <c r="D33" s="29"/>
      <c r="E33" s="30"/>
      <c r="F33" s="18" t="s">
        <v>259</v>
      </c>
      <c r="G33" s="18" t="s">
        <v>260</v>
      </c>
      <c r="H33" s="18" t="s">
        <v>261</v>
      </c>
      <c r="I33" s="18" t="s">
        <v>262</v>
      </c>
      <c r="J33" s="18" t="s">
        <v>152</v>
      </c>
      <c r="K33" s="18" t="s">
        <v>152</v>
      </c>
    </row>
    <row r="34" spans="1:11" s="117" customFormat="1" x14ac:dyDescent="0.25">
      <c r="A34" s="224">
        <v>1</v>
      </c>
      <c r="B34" s="225"/>
      <c r="C34" s="225"/>
      <c r="D34" s="225"/>
      <c r="E34" s="226"/>
      <c r="F34" s="156">
        <v>2</v>
      </c>
      <c r="G34" s="156">
        <v>3</v>
      </c>
      <c r="H34" s="156">
        <v>4</v>
      </c>
      <c r="I34" s="156">
        <v>5</v>
      </c>
      <c r="J34" s="156" t="s">
        <v>153</v>
      </c>
      <c r="K34" s="156" t="s">
        <v>253</v>
      </c>
    </row>
    <row r="35" spans="1:11" ht="30" customHeight="1" x14ac:dyDescent="0.25">
      <c r="A35" s="237" t="s">
        <v>77</v>
      </c>
      <c r="B35" s="238"/>
      <c r="C35" s="238"/>
      <c r="D35" s="238"/>
      <c r="E35" s="239"/>
      <c r="F35" s="170">
        <v>-112874.63</v>
      </c>
      <c r="G35" s="170">
        <v>-137301.51</v>
      </c>
      <c r="H35" s="170">
        <v>0</v>
      </c>
      <c r="I35" s="170">
        <v>-140700.91</v>
      </c>
      <c r="J35" s="170">
        <f>I35/F35*100</f>
        <v>124.65237759804839</v>
      </c>
      <c r="K35" s="171">
        <f>I35/G35*100</f>
        <v>102.47586497774132</v>
      </c>
    </row>
    <row r="36" spans="1:11" ht="15" customHeight="1" x14ac:dyDescent="0.25">
      <c r="A36" s="231" t="s">
        <v>78</v>
      </c>
      <c r="B36" s="232"/>
      <c r="C36" s="232"/>
      <c r="D36" s="232"/>
      <c r="E36" s="232"/>
      <c r="F36" s="172">
        <v>0</v>
      </c>
      <c r="G36" s="172">
        <v>0</v>
      </c>
      <c r="H36" s="172">
        <v>0</v>
      </c>
      <c r="I36" s="172">
        <v>0</v>
      </c>
      <c r="J36" s="172" t="e">
        <f>I36/F36*100</f>
        <v>#DIV/0!</v>
      </c>
      <c r="K36" s="211" t="e">
        <f t="shared" ref="K36:K37" si="10">I36/G36*100</f>
        <v>#DIV/0!</v>
      </c>
    </row>
    <row r="37" spans="1:11" ht="39.75" customHeight="1" x14ac:dyDescent="0.25">
      <c r="A37" s="233" t="s">
        <v>79</v>
      </c>
      <c r="B37" s="234"/>
      <c r="C37" s="234"/>
      <c r="D37" s="234"/>
      <c r="E37" s="235"/>
      <c r="F37" s="172">
        <f t="shared" ref="F37" si="11">F20+F35</f>
        <v>-41707.453000000096</v>
      </c>
      <c r="G37" s="172">
        <v>0</v>
      </c>
      <c r="H37" s="172">
        <v>0</v>
      </c>
      <c r="I37" s="172">
        <f>I20+I35</f>
        <v>-274188.08999999973</v>
      </c>
      <c r="J37" s="172">
        <f t="shared" ref="J37" si="12">I37/F37*100</f>
        <v>657.40789781624665</v>
      </c>
      <c r="K37" s="210" t="e">
        <f t="shared" si="10"/>
        <v>#DIV/0!</v>
      </c>
    </row>
    <row r="38" spans="1:11" ht="15" customHeight="1" x14ac:dyDescent="0.25">
      <c r="A38" s="46"/>
      <c r="B38" s="47"/>
      <c r="C38" s="47"/>
      <c r="D38" s="47"/>
      <c r="E38" s="47"/>
      <c r="F38" s="47"/>
      <c r="G38" s="47"/>
      <c r="H38" s="47"/>
      <c r="I38" s="179"/>
      <c r="J38" s="47"/>
      <c r="K38" s="47"/>
    </row>
    <row r="39" spans="1:11" ht="11.25" customHeight="1" x14ac:dyDescent="0.25">
      <c r="A39" s="236" t="s">
        <v>80</v>
      </c>
      <c r="B39" s="236"/>
      <c r="C39" s="236"/>
      <c r="D39" s="236"/>
      <c r="E39" s="236"/>
      <c r="F39" s="236"/>
      <c r="G39" s="236"/>
      <c r="H39" s="236"/>
      <c r="I39" s="236"/>
      <c r="J39" s="236"/>
      <c r="K39" s="236"/>
    </row>
    <row r="40" spans="1:11" ht="29.25" customHeight="1" x14ac:dyDescent="0.25">
      <c r="A40" s="48"/>
      <c r="B40" s="49"/>
      <c r="C40" s="49"/>
      <c r="D40" s="49"/>
      <c r="E40" s="49"/>
      <c r="F40" s="49"/>
      <c r="G40" s="49"/>
      <c r="H40" s="49"/>
      <c r="I40" s="50"/>
      <c r="J40" s="50"/>
      <c r="K40" s="50"/>
    </row>
    <row r="41" spans="1:11" ht="30" customHeight="1" x14ac:dyDescent="0.25">
      <c r="A41" s="51"/>
      <c r="B41" s="52"/>
      <c r="C41" s="52"/>
      <c r="D41" s="53"/>
      <c r="E41" s="54"/>
      <c r="F41" s="18" t="s">
        <v>259</v>
      </c>
      <c r="G41" s="18" t="s">
        <v>260</v>
      </c>
      <c r="H41" s="18" t="s">
        <v>261</v>
      </c>
      <c r="I41" s="18" t="s">
        <v>262</v>
      </c>
      <c r="J41" s="18" t="s">
        <v>152</v>
      </c>
      <c r="K41" s="18" t="s">
        <v>152</v>
      </c>
    </row>
    <row r="42" spans="1:11" s="117" customFormat="1" x14ac:dyDescent="0.25">
      <c r="A42" s="224">
        <v>1</v>
      </c>
      <c r="B42" s="225"/>
      <c r="C42" s="225"/>
      <c r="D42" s="225"/>
      <c r="E42" s="226"/>
      <c r="F42" s="156">
        <v>2</v>
      </c>
      <c r="G42" s="156">
        <v>3</v>
      </c>
      <c r="H42" s="156">
        <v>4</v>
      </c>
      <c r="I42" s="156">
        <v>5</v>
      </c>
      <c r="J42" s="156" t="s">
        <v>153</v>
      </c>
      <c r="K42" s="156" t="s">
        <v>253</v>
      </c>
    </row>
    <row r="43" spans="1:11" x14ac:dyDescent="0.25">
      <c r="A43" s="237" t="s">
        <v>77</v>
      </c>
      <c r="B43" s="238"/>
      <c r="C43" s="238"/>
      <c r="D43" s="238"/>
      <c r="E43" s="239"/>
      <c r="F43" s="170">
        <v>0</v>
      </c>
      <c r="G43" s="170">
        <v>0</v>
      </c>
      <c r="H43" s="170">
        <v>0</v>
      </c>
      <c r="I43" s="170">
        <v>0</v>
      </c>
      <c r="J43" s="170" t="e">
        <f>I43/F43*100</f>
        <v>#DIV/0!</v>
      </c>
      <c r="K43" s="171" t="e">
        <f>I43/G43*100</f>
        <v>#DIV/0!</v>
      </c>
    </row>
    <row r="44" spans="1:11" ht="27" customHeight="1" x14ac:dyDescent="0.25">
      <c r="A44" s="231" t="s">
        <v>3</v>
      </c>
      <c r="B44" s="232"/>
      <c r="C44" s="232"/>
      <c r="D44" s="232"/>
      <c r="E44" s="232"/>
      <c r="F44" s="175">
        <v>0</v>
      </c>
      <c r="G44" s="175">
        <v>0</v>
      </c>
      <c r="H44" s="175">
        <v>0</v>
      </c>
      <c r="I44" s="175">
        <v>0</v>
      </c>
      <c r="J44" s="175" t="e">
        <f t="shared" ref="J44:J46" si="13">I44/F44*100</f>
        <v>#DIV/0!</v>
      </c>
      <c r="K44" s="201" t="e">
        <f t="shared" ref="K44:K46" si="14">I44/G44*100</f>
        <v>#DIV/0!</v>
      </c>
    </row>
    <row r="45" spans="1:11" ht="15" customHeight="1" x14ac:dyDescent="0.25">
      <c r="A45" s="231" t="s">
        <v>81</v>
      </c>
      <c r="B45" s="232"/>
      <c r="C45" s="232"/>
      <c r="D45" s="232"/>
      <c r="E45" s="232"/>
      <c r="F45" s="175">
        <v>0</v>
      </c>
      <c r="G45" s="175">
        <v>0</v>
      </c>
      <c r="H45" s="175">
        <v>0</v>
      </c>
      <c r="I45" s="175">
        <v>0</v>
      </c>
      <c r="J45" s="175" t="e">
        <f t="shared" si="13"/>
        <v>#DIV/0!</v>
      </c>
      <c r="K45" s="201" t="e">
        <f t="shared" si="14"/>
        <v>#DIV/0!</v>
      </c>
    </row>
    <row r="46" spans="1:11" ht="15" customHeight="1" x14ac:dyDescent="0.25">
      <c r="A46" s="231" t="s">
        <v>78</v>
      </c>
      <c r="B46" s="232"/>
      <c r="C46" s="232"/>
      <c r="D46" s="232"/>
      <c r="E46" s="232"/>
      <c r="F46" s="175">
        <v>0</v>
      </c>
      <c r="G46" s="175">
        <f>+G43-G44</f>
        <v>0</v>
      </c>
      <c r="H46" s="175">
        <v>0</v>
      </c>
      <c r="I46" s="175">
        <v>0</v>
      </c>
      <c r="J46" s="175" t="e">
        <f t="shared" si="13"/>
        <v>#DIV/0!</v>
      </c>
      <c r="K46" s="201" t="e">
        <f t="shared" si="14"/>
        <v>#DIV/0!</v>
      </c>
    </row>
    <row r="48" spans="1:11" x14ac:dyDescent="0.25">
      <c r="A48" s="246"/>
      <c r="B48" s="247"/>
      <c r="C48" s="247"/>
      <c r="D48" s="247"/>
      <c r="E48" s="247"/>
      <c r="F48" s="247"/>
      <c r="G48" s="247"/>
      <c r="H48" s="247"/>
      <c r="I48" s="247"/>
      <c r="J48" s="247"/>
      <c r="K48" s="247"/>
    </row>
  </sheetData>
  <mergeCells count="32">
    <mergeCell ref="A1:C1"/>
    <mergeCell ref="A2:C2"/>
    <mergeCell ref="A3:C3"/>
    <mergeCell ref="A4:C4"/>
    <mergeCell ref="A43:E43"/>
    <mergeCell ref="A44:E44"/>
    <mergeCell ref="A45:E45"/>
    <mergeCell ref="A46:E46"/>
    <mergeCell ref="A48:K48"/>
    <mergeCell ref="A6:K6"/>
    <mergeCell ref="A8:K8"/>
    <mergeCell ref="A10:K10"/>
    <mergeCell ref="A13:E13"/>
    <mergeCell ref="A29:E29"/>
    <mergeCell ref="A19:E19"/>
    <mergeCell ref="A20:E20"/>
    <mergeCell ref="A25:E25"/>
    <mergeCell ref="A18:E18"/>
    <mergeCell ref="A14:E14"/>
    <mergeCell ref="A15:E15"/>
    <mergeCell ref="A16:E16"/>
    <mergeCell ref="A42:E42"/>
    <mergeCell ref="A22:K22"/>
    <mergeCell ref="A26:E26"/>
    <mergeCell ref="A27:E27"/>
    <mergeCell ref="A28:E28"/>
    <mergeCell ref="A31:K31"/>
    <mergeCell ref="A36:E36"/>
    <mergeCell ref="A37:E37"/>
    <mergeCell ref="A39:K39"/>
    <mergeCell ref="A35:E35"/>
    <mergeCell ref="A34:E34"/>
  </mergeCells>
  <pageMargins left="0.25" right="0.25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2"/>
  <sheetViews>
    <sheetView zoomScale="70" zoomScaleNormal="70" workbookViewId="0">
      <selection activeCell="D50" sqref="D50"/>
    </sheetView>
  </sheetViews>
  <sheetFormatPr defaultRowHeight="15" x14ac:dyDescent="0.25"/>
  <cols>
    <col min="1" max="1" width="8.7109375" customWidth="1"/>
    <col min="2" max="2" width="9.5703125" customWidth="1"/>
    <col min="3" max="3" width="48.7109375" customWidth="1"/>
    <col min="4" max="4" width="24.7109375" customWidth="1"/>
    <col min="5" max="5" width="25.28515625" customWidth="1"/>
    <col min="6" max="6" width="22.85546875" customWidth="1"/>
    <col min="7" max="7" width="25.28515625" customWidth="1"/>
    <col min="8" max="9" width="10.85546875" bestFit="1" customWidth="1"/>
    <col min="10" max="10" width="12.42578125" bestFit="1" customWidth="1"/>
    <col min="12" max="12" width="12.42578125" bestFit="1" customWidth="1"/>
  </cols>
  <sheetData>
    <row r="1" spans="1:12" ht="42" customHeight="1" x14ac:dyDescent="0.25">
      <c r="A1" s="227" t="s">
        <v>265</v>
      </c>
      <c r="B1" s="227"/>
      <c r="C1" s="227"/>
      <c r="D1" s="227"/>
      <c r="E1" s="227"/>
      <c r="F1" s="227"/>
      <c r="G1" s="227"/>
      <c r="H1" s="227"/>
      <c r="I1" s="227"/>
    </row>
    <row r="2" spans="1:12" ht="18" customHeight="1" x14ac:dyDescent="0.25">
      <c r="A2" s="3"/>
      <c r="B2" s="3"/>
      <c r="C2" s="3"/>
      <c r="D2" s="22"/>
      <c r="E2" s="3"/>
      <c r="F2" s="3"/>
      <c r="G2" s="3"/>
      <c r="H2" s="3"/>
    </row>
    <row r="3" spans="1:12" ht="15.75" customHeight="1" x14ac:dyDescent="0.25">
      <c r="A3" s="227" t="s">
        <v>25</v>
      </c>
      <c r="B3" s="227"/>
      <c r="C3" s="227"/>
      <c r="D3" s="227"/>
      <c r="E3" s="227"/>
      <c r="F3" s="227"/>
      <c r="G3" s="227"/>
      <c r="H3" s="227"/>
      <c r="I3" s="227"/>
    </row>
    <row r="4" spans="1:12" ht="18" x14ac:dyDescent="0.25">
      <c r="A4" s="3"/>
      <c r="B4" s="3"/>
      <c r="C4" s="3"/>
      <c r="D4" s="22"/>
      <c r="E4" s="3"/>
      <c r="F4" s="3"/>
      <c r="G4" s="4"/>
      <c r="H4" s="4"/>
    </row>
    <row r="5" spans="1:12" ht="18" customHeight="1" x14ac:dyDescent="0.25">
      <c r="A5" s="227" t="s">
        <v>7</v>
      </c>
      <c r="B5" s="227"/>
      <c r="C5" s="227"/>
      <c r="D5" s="227"/>
      <c r="E5" s="227"/>
      <c r="F5" s="227"/>
      <c r="G5" s="227"/>
      <c r="H5" s="227"/>
      <c r="I5" s="227"/>
    </row>
    <row r="6" spans="1:12" ht="18" x14ac:dyDescent="0.25">
      <c r="A6" s="3"/>
      <c r="B6" s="3"/>
      <c r="C6" s="3"/>
      <c r="D6" s="22"/>
      <c r="E6" s="3"/>
      <c r="F6" s="3"/>
      <c r="G6" s="4"/>
      <c r="H6" s="4"/>
    </row>
    <row r="7" spans="1:12" ht="15.75" customHeight="1" x14ac:dyDescent="0.25">
      <c r="A7" s="227" t="s">
        <v>207</v>
      </c>
      <c r="B7" s="227"/>
      <c r="C7" s="227"/>
      <c r="D7" s="227"/>
      <c r="E7" s="227"/>
      <c r="F7" s="227"/>
      <c r="G7" s="227"/>
      <c r="H7" s="227"/>
      <c r="I7" s="227"/>
    </row>
    <row r="8" spans="1:12" ht="18" x14ac:dyDescent="0.25">
      <c r="A8" s="3"/>
      <c r="B8" s="3"/>
      <c r="C8" s="3"/>
      <c r="D8" s="22"/>
      <c r="E8" s="3"/>
      <c r="F8" s="3"/>
      <c r="G8" s="4"/>
      <c r="H8" s="4"/>
    </row>
    <row r="9" spans="1:12" ht="25.5" x14ac:dyDescent="0.25">
      <c r="A9" s="18" t="s">
        <v>8</v>
      </c>
      <c r="B9" s="17" t="s">
        <v>169</v>
      </c>
      <c r="C9" s="17" t="s">
        <v>6</v>
      </c>
      <c r="D9" s="18" t="s">
        <v>259</v>
      </c>
      <c r="E9" s="18" t="s">
        <v>260</v>
      </c>
      <c r="F9" s="18" t="s">
        <v>261</v>
      </c>
      <c r="G9" s="18" t="s">
        <v>262</v>
      </c>
      <c r="H9" s="18" t="s">
        <v>152</v>
      </c>
      <c r="I9" s="18" t="s">
        <v>152</v>
      </c>
    </row>
    <row r="10" spans="1:12" s="117" customFormat="1" x14ac:dyDescent="0.25">
      <c r="A10" s="18"/>
      <c r="B10" s="106"/>
      <c r="C10" s="106">
        <v>1</v>
      </c>
      <c r="D10" s="106">
        <v>2</v>
      </c>
      <c r="E10" s="18">
        <v>3</v>
      </c>
      <c r="F10" s="18">
        <v>4</v>
      </c>
      <c r="G10" s="18">
        <v>5</v>
      </c>
      <c r="H10" s="18" t="s">
        <v>153</v>
      </c>
      <c r="I10" s="18" t="s">
        <v>253</v>
      </c>
    </row>
    <row r="11" spans="1:12" ht="15.75" customHeight="1" x14ac:dyDescent="0.25">
      <c r="A11" s="61">
        <v>6</v>
      </c>
      <c r="B11" s="61"/>
      <c r="C11" s="61" t="s">
        <v>11</v>
      </c>
      <c r="D11" s="173">
        <f t="shared" ref="D11:G11" si="0">D12+D23+D26+D33+D21</f>
        <v>1710274.9</v>
      </c>
      <c r="E11" s="173">
        <f t="shared" si="0"/>
        <v>6924594.6200000001</v>
      </c>
      <c r="F11" s="173">
        <f t="shared" si="0"/>
        <v>0</v>
      </c>
      <c r="G11" s="173">
        <f t="shared" si="0"/>
        <v>1892128.1000000003</v>
      </c>
      <c r="H11" s="174">
        <f t="shared" ref="H11:H37" si="1">G11/D11*100</f>
        <v>110.6329806980153</v>
      </c>
      <c r="I11" s="174">
        <f>G11/E11*100</f>
        <v>27.324749011805693</v>
      </c>
    </row>
    <row r="12" spans="1:12" s="117" customFormat="1" ht="27.75" customHeight="1" x14ac:dyDescent="0.25">
      <c r="A12" s="99"/>
      <c r="B12" s="99">
        <v>63</v>
      </c>
      <c r="C12" s="99" t="s">
        <v>33</v>
      </c>
      <c r="D12" s="100">
        <f t="shared" ref="D12" si="2">D13+D16</f>
        <v>1498728.21</v>
      </c>
      <c r="E12" s="100">
        <v>6565346.04</v>
      </c>
      <c r="F12" s="100"/>
      <c r="G12" s="100">
        <f>G13+G16</f>
        <v>1648173.2200000002</v>
      </c>
      <c r="H12" s="100">
        <f t="shared" si="1"/>
        <v>109.97145506455772</v>
      </c>
      <c r="I12" s="100">
        <f t="shared" ref="I12:I37" si="3">G12/E12*100</f>
        <v>25.104133277337503</v>
      </c>
    </row>
    <row r="13" spans="1:12" s="117" customFormat="1" x14ac:dyDescent="0.25">
      <c r="A13" s="118"/>
      <c r="B13" s="83">
        <v>636</v>
      </c>
      <c r="C13" s="83"/>
      <c r="D13" s="73">
        <f t="shared" ref="D13:G13" si="4">D14+D15</f>
        <v>1447538.26</v>
      </c>
      <c r="E13" s="73">
        <f t="shared" si="4"/>
        <v>0</v>
      </c>
      <c r="F13" s="73">
        <f t="shared" si="4"/>
        <v>0</v>
      </c>
      <c r="G13" s="73">
        <f t="shared" si="4"/>
        <v>1619877.87</v>
      </c>
      <c r="H13" s="73">
        <f t="shared" si="1"/>
        <v>111.90570327308656</v>
      </c>
      <c r="I13" s="73" t="e">
        <f t="shared" si="3"/>
        <v>#DIV/0!</v>
      </c>
    </row>
    <row r="14" spans="1:12" s="117" customFormat="1" ht="25.5" x14ac:dyDescent="0.25">
      <c r="A14" s="118"/>
      <c r="B14" s="141">
        <v>6361</v>
      </c>
      <c r="C14" s="141" t="s">
        <v>170</v>
      </c>
      <c r="D14" s="142">
        <v>1441590.7</v>
      </c>
      <c r="E14" s="142"/>
      <c r="F14" s="142"/>
      <c r="G14" s="142">
        <v>1613123.83</v>
      </c>
      <c r="H14" s="142">
        <f t="shared" si="1"/>
        <v>111.898878787162</v>
      </c>
      <c r="I14" s="75" t="e">
        <f t="shared" si="3"/>
        <v>#DIV/0!</v>
      </c>
    </row>
    <row r="15" spans="1:12" s="117" customFormat="1" ht="25.5" x14ac:dyDescent="0.25">
      <c r="A15" s="118"/>
      <c r="B15" s="141">
        <v>6362</v>
      </c>
      <c r="C15" s="141" t="s">
        <v>171</v>
      </c>
      <c r="D15" s="142">
        <v>5947.56</v>
      </c>
      <c r="E15" s="142"/>
      <c r="F15" s="142"/>
      <c r="G15" s="142">
        <v>6754.04</v>
      </c>
      <c r="H15" s="142">
        <f t="shared" si="1"/>
        <v>113.55984639078882</v>
      </c>
      <c r="I15" s="75" t="e">
        <f t="shared" si="3"/>
        <v>#DIV/0!</v>
      </c>
      <c r="L15" s="151"/>
    </row>
    <row r="16" spans="1:12" s="117" customFormat="1" x14ac:dyDescent="0.25">
      <c r="A16" s="118"/>
      <c r="B16" s="139">
        <v>639</v>
      </c>
      <c r="C16" s="139"/>
      <c r="D16" s="140">
        <f t="shared" ref="D16" si="5">D17+D18+D19+D20</f>
        <v>51189.95</v>
      </c>
      <c r="E16" s="140"/>
      <c r="F16" s="140"/>
      <c r="G16" s="140">
        <f>SUM(G17:G20)</f>
        <v>28295.35</v>
      </c>
      <c r="H16" s="140">
        <f t="shared" si="1"/>
        <v>55.275205386994905</v>
      </c>
      <c r="I16" s="73" t="e">
        <f t="shared" si="3"/>
        <v>#DIV/0!</v>
      </c>
      <c r="L16" s="151"/>
    </row>
    <row r="17" spans="1:9" s="117" customFormat="1" ht="25.5" x14ac:dyDescent="0.25">
      <c r="A17" s="118"/>
      <c r="B17" s="141">
        <v>6391</v>
      </c>
      <c r="C17" s="141" t="s">
        <v>179</v>
      </c>
      <c r="D17" s="142">
        <v>5914.13</v>
      </c>
      <c r="E17" s="142"/>
      <c r="F17" s="142"/>
      <c r="G17" s="142">
        <v>4244.3</v>
      </c>
      <c r="H17" s="142">
        <f t="shared" si="1"/>
        <v>71.765416045978029</v>
      </c>
      <c r="I17" s="75" t="e">
        <f t="shared" si="3"/>
        <v>#DIV/0!</v>
      </c>
    </row>
    <row r="18" spans="1:9" s="117" customFormat="1" ht="25.5" x14ac:dyDescent="0.25">
      <c r="A18" s="118"/>
      <c r="B18" s="141">
        <v>6392</v>
      </c>
      <c r="C18" s="141" t="s">
        <v>180</v>
      </c>
      <c r="D18" s="142">
        <v>1764.37</v>
      </c>
      <c r="E18" s="142"/>
      <c r="F18" s="142"/>
      <c r="G18" s="142"/>
      <c r="H18" s="142">
        <f t="shared" si="1"/>
        <v>0</v>
      </c>
      <c r="I18" s="75" t="e">
        <f t="shared" si="3"/>
        <v>#DIV/0!</v>
      </c>
    </row>
    <row r="19" spans="1:9" s="117" customFormat="1" ht="25.5" x14ac:dyDescent="0.25">
      <c r="A19" s="118"/>
      <c r="B19" s="141">
        <v>6393</v>
      </c>
      <c r="C19" s="96" t="s">
        <v>222</v>
      </c>
      <c r="D19" s="142">
        <v>33513.32</v>
      </c>
      <c r="E19" s="142"/>
      <c r="F19" s="142"/>
      <c r="G19" s="142">
        <v>24051.05</v>
      </c>
      <c r="H19" s="142">
        <f t="shared" si="1"/>
        <v>71.765644227429576</v>
      </c>
      <c r="I19" s="75" t="e">
        <f t="shared" si="3"/>
        <v>#DIV/0!</v>
      </c>
    </row>
    <row r="20" spans="1:9" s="117" customFormat="1" ht="25.5" x14ac:dyDescent="0.25">
      <c r="A20" s="118"/>
      <c r="B20" s="141">
        <v>6394</v>
      </c>
      <c r="C20" s="96" t="s">
        <v>172</v>
      </c>
      <c r="D20" s="142">
        <v>9998.1299999999992</v>
      </c>
      <c r="E20" s="142"/>
      <c r="F20" s="142"/>
      <c r="G20" s="142"/>
      <c r="H20" s="142">
        <f t="shared" si="1"/>
        <v>0</v>
      </c>
      <c r="I20" s="75" t="e">
        <f t="shared" si="3"/>
        <v>#DIV/0!</v>
      </c>
    </row>
    <row r="21" spans="1:9" s="117" customFormat="1" x14ac:dyDescent="0.25">
      <c r="A21" s="144"/>
      <c r="B21" s="99">
        <v>64</v>
      </c>
      <c r="C21" s="99" t="s">
        <v>248</v>
      </c>
      <c r="D21" s="100">
        <f>D22</f>
        <v>0.03</v>
      </c>
      <c r="E21" s="100">
        <v>0.05</v>
      </c>
      <c r="F21" s="100"/>
      <c r="G21" s="100">
        <f>G22</f>
        <v>0.06</v>
      </c>
      <c r="H21" s="100">
        <f t="shared" si="1"/>
        <v>200</v>
      </c>
      <c r="I21" s="100">
        <f t="shared" si="3"/>
        <v>120</v>
      </c>
    </row>
    <row r="22" spans="1:9" s="117" customFormat="1" x14ac:dyDescent="0.25">
      <c r="A22" s="118"/>
      <c r="B22" s="141">
        <v>6413</v>
      </c>
      <c r="C22" s="193" t="s">
        <v>255</v>
      </c>
      <c r="D22" s="142">
        <v>0.03</v>
      </c>
      <c r="E22" s="142"/>
      <c r="F22" s="142"/>
      <c r="G22" s="142">
        <v>0.06</v>
      </c>
      <c r="H22" s="142">
        <f t="shared" si="1"/>
        <v>200</v>
      </c>
      <c r="I22" s="75" t="e">
        <f t="shared" si="3"/>
        <v>#DIV/0!</v>
      </c>
    </row>
    <row r="23" spans="1:9" ht="25.5" x14ac:dyDescent="0.25">
      <c r="A23" s="144"/>
      <c r="B23" s="99">
        <v>65</v>
      </c>
      <c r="C23" s="99" t="s">
        <v>123</v>
      </c>
      <c r="D23" s="100">
        <f t="shared" ref="D23:G24" si="6">D24</f>
        <v>0</v>
      </c>
      <c r="E23" s="100">
        <f t="shared" si="6"/>
        <v>0</v>
      </c>
      <c r="F23" s="100">
        <f t="shared" si="6"/>
        <v>0</v>
      </c>
      <c r="G23" s="100">
        <f t="shared" si="6"/>
        <v>0</v>
      </c>
      <c r="H23" s="100" t="e">
        <f t="shared" si="1"/>
        <v>#DIV/0!</v>
      </c>
      <c r="I23" s="100" t="e">
        <f t="shared" si="3"/>
        <v>#DIV/0!</v>
      </c>
    </row>
    <row r="24" spans="1:9" s="117" customFormat="1" x14ac:dyDescent="0.25">
      <c r="A24" s="119"/>
      <c r="B24" s="81">
        <v>652</v>
      </c>
      <c r="C24" s="149" t="s">
        <v>224</v>
      </c>
      <c r="D24" s="150">
        <f t="shared" si="6"/>
        <v>0</v>
      </c>
      <c r="E24" s="150"/>
      <c r="F24" s="150"/>
      <c r="G24" s="150"/>
      <c r="H24" s="73" t="e">
        <f t="shared" si="1"/>
        <v>#DIV/0!</v>
      </c>
      <c r="I24" s="73" t="e">
        <f t="shared" si="3"/>
        <v>#DIV/0!</v>
      </c>
    </row>
    <row r="25" spans="1:9" s="117" customFormat="1" x14ac:dyDescent="0.25">
      <c r="A25" s="119"/>
      <c r="B25" s="91">
        <v>6526</v>
      </c>
      <c r="C25" s="96" t="s">
        <v>177</v>
      </c>
      <c r="D25" s="97">
        <v>0</v>
      </c>
      <c r="E25" s="75"/>
      <c r="F25" s="75"/>
      <c r="G25" s="75"/>
      <c r="H25" s="142" t="e">
        <f t="shared" si="1"/>
        <v>#DIV/0!</v>
      </c>
      <c r="I25" s="75" t="e">
        <f t="shared" si="3"/>
        <v>#DIV/0!</v>
      </c>
    </row>
    <row r="26" spans="1:9" s="117" customFormat="1" ht="25.5" x14ac:dyDescent="0.25">
      <c r="A26" s="144"/>
      <c r="B26" s="148">
        <v>66</v>
      </c>
      <c r="C26" s="183" t="s">
        <v>178</v>
      </c>
      <c r="D26" s="100">
        <f t="shared" ref="D26" si="7">D27+D30</f>
        <v>5276.63</v>
      </c>
      <c r="E26" s="100">
        <v>7299.95</v>
      </c>
      <c r="F26" s="100"/>
      <c r="G26" s="100">
        <f>G27+G30</f>
        <v>3481.01</v>
      </c>
      <c r="H26" s="100">
        <f t="shared" si="1"/>
        <v>65.970325757159401</v>
      </c>
      <c r="I26" s="100">
        <f t="shared" si="3"/>
        <v>47.685395105445934</v>
      </c>
    </row>
    <row r="27" spans="1:9" s="117" customFormat="1" x14ac:dyDescent="0.25">
      <c r="A27" s="119"/>
      <c r="B27" s="83">
        <v>661</v>
      </c>
      <c r="C27" s="146" t="s">
        <v>227</v>
      </c>
      <c r="D27" s="73">
        <f t="shared" ref="D27" si="8">D28+D29</f>
        <v>3781.63</v>
      </c>
      <c r="E27" s="73"/>
      <c r="F27" s="73"/>
      <c r="G27" s="73">
        <f>G28+G29</f>
        <v>3340.94</v>
      </c>
      <c r="H27" s="73">
        <f t="shared" si="1"/>
        <v>88.346559552362336</v>
      </c>
      <c r="I27" s="73" t="e">
        <f t="shared" si="3"/>
        <v>#DIV/0!</v>
      </c>
    </row>
    <row r="28" spans="1:9" s="40" customFormat="1" x14ac:dyDescent="0.25">
      <c r="A28" s="11"/>
      <c r="B28" s="94">
        <v>6614</v>
      </c>
      <c r="C28" s="94" t="s">
        <v>173</v>
      </c>
      <c r="D28" s="95">
        <v>685.09</v>
      </c>
      <c r="E28" s="78"/>
      <c r="F28" s="78"/>
      <c r="G28" s="78">
        <v>244.4</v>
      </c>
      <c r="H28" s="142">
        <f t="shared" si="1"/>
        <v>35.674145002846345</v>
      </c>
      <c r="I28" s="75" t="e">
        <f t="shared" si="3"/>
        <v>#DIV/0!</v>
      </c>
    </row>
    <row r="29" spans="1:9" s="40" customFormat="1" x14ac:dyDescent="0.25">
      <c r="A29" s="11"/>
      <c r="B29" s="94">
        <v>6615</v>
      </c>
      <c r="C29" s="94" t="s">
        <v>174</v>
      </c>
      <c r="D29" s="95">
        <v>3096.54</v>
      </c>
      <c r="E29" s="78"/>
      <c r="F29" s="78"/>
      <c r="G29" s="78">
        <v>3096.54</v>
      </c>
      <c r="H29" s="142">
        <f t="shared" si="1"/>
        <v>100</v>
      </c>
      <c r="I29" s="75" t="e">
        <f t="shared" si="3"/>
        <v>#DIV/0!</v>
      </c>
    </row>
    <row r="30" spans="1:9" s="40" customFormat="1" ht="25.5" x14ac:dyDescent="0.25">
      <c r="A30" s="11"/>
      <c r="B30" s="146">
        <v>663</v>
      </c>
      <c r="C30" s="146" t="s">
        <v>226</v>
      </c>
      <c r="D30" s="147">
        <f t="shared" ref="D30" si="9">D31+D32</f>
        <v>1495</v>
      </c>
      <c r="E30" s="147"/>
      <c r="F30" s="147"/>
      <c r="G30" s="147">
        <f>G31</f>
        <v>140.07</v>
      </c>
      <c r="H30" s="73">
        <f t="shared" si="1"/>
        <v>9.3692307692307679</v>
      </c>
      <c r="I30" s="73" t="e">
        <f t="shared" si="3"/>
        <v>#DIV/0!</v>
      </c>
    </row>
    <row r="31" spans="1:9" s="40" customFormat="1" x14ac:dyDescent="0.25">
      <c r="A31" s="11"/>
      <c r="B31" s="94">
        <v>6631</v>
      </c>
      <c r="C31" s="94" t="s">
        <v>175</v>
      </c>
      <c r="D31" s="95">
        <v>1495</v>
      </c>
      <c r="E31" s="78"/>
      <c r="F31" s="78"/>
      <c r="G31" s="78">
        <v>140.07</v>
      </c>
      <c r="H31" s="142">
        <f t="shared" si="1"/>
        <v>9.3692307692307679</v>
      </c>
      <c r="I31" s="75" t="e">
        <f t="shared" si="3"/>
        <v>#DIV/0!</v>
      </c>
    </row>
    <row r="32" spans="1:9" s="40" customFormat="1" x14ac:dyDescent="0.25">
      <c r="A32" s="11"/>
      <c r="B32" s="94">
        <v>6632</v>
      </c>
      <c r="C32" s="94" t="s">
        <v>176</v>
      </c>
      <c r="D32" s="95">
        <v>0</v>
      </c>
      <c r="E32" s="78"/>
      <c r="F32" s="78"/>
      <c r="G32" s="78"/>
      <c r="H32" s="142" t="e">
        <f t="shared" si="1"/>
        <v>#DIV/0!</v>
      </c>
      <c r="I32" s="75" t="e">
        <f t="shared" si="3"/>
        <v>#DIV/0!</v>
      </c>
    </row>
    <row r="33" spans="1:9" ht="25.5" x14ac:dyDescent="0.25">
      <c r="A33" s="144"/>
      <c r="B33" s="148">
        <v>67</v>
      </c>
      <c r="C33" s="99" t="s">
        <v>35</v>
      </c>
      <c r="D33" s="100">
        <f t="shared" ref="D33" si="10">D34</f>
        <v>206270.03</v>
      </c>
      <c r="E33" s="100">
        <v>351948.58</v>
      </c>
      <c r="F33" s="100"/>
      <c r="G33" s="100">
        <f>G34</f>
        <v>240473.81</v>
      </c>
      <c r="H33" s="100">
        <f t="shared" si="1"/>
        <v>116.58204054171127</v>
      </c>
      <c r="I33" s="100">
        <f t="shared" si="3"/>
        <v>68.326404385549722</v>
      </c>
    </row>
    <row r="34" spans="1:9" s="117" customFormat="1" ht="25.5" x14ac:dyDescent="0.25">
      <c r="A34" s="14"/>
      <c r="B34" s="83">
        <v>671</v>
      </c>
      <c r="C34" s="149" t="s">
        <v>225</v>
      </c>
      <c r="D34" s="143">
        <f t="shared" ref="D34" si="11">D35+D36</f>
        <v>206270.03</v>
      </c>
      <c r="E34" s="143"/>
      <c r="F34" s="143"/>
      <c r="G34" s="143">
        <f>G35+G36</f>
        <v>240473.81</v>
      </c>
      <c r="H34" s="73">
        <f t="shared" si="1"/>
        <v>116.58204054171127</v>
      </c>
      <c r="I34" s="73" t="e">
        <f t="shared" si="3"/>
        <v>#DIV/0!</v>
      </c>
    </row>
    <row r="35" spans="1:9" s="117" customFormat="1" ht="25.5" x14ac:dyDescent="0.25">
      <c r="A35" s="14"/>
      <c r="B35" s="98">
        <v>6711</v>
      </c>
      <c r="C35" s="96" t="s">
        <v>181</v>
      </c>
      <c r="D35" s="93">
        <v>205801.55</v>
      </c>
      <c r="E35" s="75"/>
      <c r="F35" s="75"/>
      <c r="G35" s="75">
        <v>240473.81</v>
      </c>
      <c r="H35" s="142">
        <f t="shared" si="1"/>
        <v>116.84742413261708</v>
      </c>
      <c r="I35" s="75" t="e">
        <f t="shared" si="3"/>
        <v>#DIV/0!</v>
      </c>
    </row>
    <row r="36" spans="1:9" s="117" customFormat="1" ht="25.5" x14ac:dyDescent="0.25">
      <c r="A36" s="14"/>
      <c r="B36" s="98">
        <v>6712</v>
      </c>
      <c r="C36" s="96" t="s">
        <v>182</v>
      </c>
      <c r="D36" s="93">
        <v>468.48</v>
      </c>
      <c r="E36" s="75"/>
      <c r="F36" s="75"/>
      <c r="G36" s="75"/>
      <c r="H36" s="142">
        <f t="shared" si="1"/>
        <v>0</v>
      </c>
      <c r="I36" s="75" t="e">
        <f t="shared" si="3"/>
        <v>#DIV/0!</v>
      </c>
    </row>
    <row r="37" spans="1:9" s="117" customFormat="1" ht="15.75" x14ac:dyDescent="0.25">
      <c r="A37" s="198"/>
      <c r="B37" s="198"/>
      <c r="C37" s="199" t="s">
        <v>258</v>
      </c>
      <c r="D37" s="200">
        <f t="shared" ref="D37:G37" si="12">D11</f>
        <v>1710274.9</v>
      </c>
      <c r="E37" s="200">
        <f t="shared" si="12"/>
        <v>6924594.6200000001</v>
      </c>
      <c r="F37" s="200">
        <f t="shared" si="12"/>
        <v>0</v>
      </c>
      <c r="G37" s="200">
        <f t="shared" si="12"/>
        <v>1892128.1000000003</v>
      </c>
      <c r="H37" s="100">
        <f t="shared" si="1"/>
        <v>110.6329806980153</v>
      </c>
      <c r="I37" s="200">
        <f t="shared" si="3"/>
        <v>27.324749011805693</v>
      </c>
    </row>
    <row r="38" spans="1:9" s="117" customFormat="1" ht="15.75" x14ac:dyDescent="0.25">
      <c r="A38" s="204"/>
      <c r="B38" s="204"/>
      <c r="C38" s="205"/>
      <c r="D38" s="206"/>
      <c r="E38" s="206"/>
      <c r="F38" s="206"/>
      <c r="G38" s="206"/>
      <c r="H38" s="206"/>
      <c r="I38" s="206"/>
    </row>
    <row r="39" spans="1:9" x14ac:dyDescent="0.25">
      <c r="A39" s="84"/>
      <c r="B39" s="84"/>
      <c r="C39" s="85"/>
      <c r="D39" s="86"/>
      <c r="E39" s="87"/>
      <c r="F39" s="87"/>
      <c r="G39" s="87"/>
      <c r="H39" s="87"/>
      <c r="I39" s="88"/>
    </row>
    <row r="40" spans="1:9" s="117" customFormat="1" x14ac:dyDescent="0.25">
      <c r="A40" s="84"/>
      <c r="B40" s="84"/>
      <c r="C40" s="249" t="s">
        <v>208</v>
      </c>
      <c r="D40" s="249"/>
      <c r="E40" s="249"/>
      <c r="F40" s="249"/>
      <c r="G40" s="249"/>
      <c r="H40" s="87"/>
      <c r="I40" s="88"/>
    </row>
    <row r="41" spans="1:9" s="117" customFormat="1" x14ac:dyDescent="0.25">
      <c r="A41" s="84"/>
      <c r="B41" s="84"/>
      <c r="C41" s="85"/>
      <c r="D41" s="86"/>
      <c r="E41" s="87"/>
      <c r="F41" s="87"/>
      <c r="G41" s="87"/>
      <c r="H41" s="87"/>
      <c r="I41" s="88"/>
    </row>
    <row r="42" spans="1:9" s="117" customFormat="1" ht="25.5" x14ac:dyDescent="0.25">
      <c r="A42" s="18" t="s">
        <v>8</v>
      </c>
      <c r="B42" s="168" t="s">
        <v>169</v>
      </c>
      <c r="C42" s="168" t="s">
        <v>6</v>
      </c>
      <c r="D42" s="18" t="s">
        <v>263</v>
      </c>
      <c r="E42" s="18" t="s">
        <v>260</v>
      </c>
      <c r="F42" s="18" t="s">
        <v>261</v>
      </c>
      <c r="G42" s="18" t="s">
        <v>262</v>
      </c>
      <c r="H42" s="18" t="s">
        <v>152</v>
      </c>
      <c r="I42" s="18" t="s">
        <v>152</v>
      </c>
    </row>
    <row r="43" spans="1:9" s="117" customFormat="1" x14ac:dyDescent="0.25">
      <c r="A43" s="18"/>
      <c r="B43" s="168"/>
      <c r="C43" s="168">
        <v>1</v>
      </c>
      <c r="D43" s="168">
        <v>2</v>
      </c>
      <c r="E43" s="18">
        <v>3</v>
      </c>
      <c r="F43" s="18">
        <v>4</v>
      </c>
      <c r="G43" s="18">
        <v>5</v>
      </c>
      <c r="H43" s="18" t="s">
        <v>153</v>
      </c>
      <c r="I43" s="18" t="s">
        <v>253</v>
      </c>
    </row>
    <row r="44" spans="1:9" s="117" customFormat="1" x14ac:dyDescent="0.25">
      <c r="A44" s="61">
        <v>9</v>
      </c>
      <c r="B44" s="61"/>
      <c r="C44" s="61" t="s">
        <v>209</v>
      </c>
      <c r="D44" s="173">
        <f t="shared" ref="D44:G44" si="13">D45</f>
        <v>16920.09</v>
      </c>
      <c r="E44" s="173">
        <f t="shared" si="13"/>
        <v>63739.5</v>
      </c>
      <c r="F44" s="173">
        <f t="shared" si="13"/>
        <v>0</v>
      </c>
      <c r="G44" s="173">
        <f t="shared" si="13"/>
        <v>34503.039999999994</v>
      </c>
      <c r="H44" s="174">
        <f t="shared" ref="H44:H46" si="14">G44/D44*100</f>
        <v>203.91759145489178</v>
      </c>
      <c r="I44" s="174">
        <f t="shared" ref="I44:I49" si="15">G44/E44*100</f>
        <v>54.131331434981433</v>
      </c>
    </row>
    <row r="45" spans="1:9" x14ac:dyDescent="0.25">
      <c r="A45" s="61"/>
      <c r="B45" s="61">
        <v>9221</v>
      </c>
      <c r="C45" s="61" t="s">
        <v>210</v>
      </c>
      <c r="D45" s="173">
        <f t="shared" ref="D45:F45" si="16">SUM(D46:D49)</f>
        <v>16920.09</v>
      </c>
      <c r="E45" s="173">
        <f t="shared" si="16"/>
        <v>63739.5</v>
      </c>
      <c r="F45" s="173">
        <f t="shared" si="16"/>
        <v>0</v>
      </c>
      <c r="G45" s="173">
        <f>SUM(G46:G49)</f>
        <v>34503.039999999994</v>
      </c>
      <c r="H45" s="174">
        <f t="shared" si="14"/>
        <v>203.91759145489178</v>
      </c>
      <c r="I45" s="174">
        <f t="shared" si="15"/>
        <v>54.131331434981433</v>
      </c>
    </row>
    <row r="46" spans="1:9" s="117" customFormat="1" x14ac:dyDescent="0.25">
      <c r="A46" s="118"/>
      <c r="B46" s="162">
        <v>91</v>
      </c>
      <c r="C46" s="83" t="s">
        <v>212</v>
      </c>
      <c r="D46" s="73">
        <v>800</v>
      </c>
      <c r="E46" s="73">
        <v>33333.339999999997</v>
      </c>
      <c r="F46" s="73"/>
      <c r="G46" s="73">
        <v>33116.75</v>
      </c>
      <c r="H46" s="73">
        <f t="shared" si="14"/>
        <v>4139.59375</v>
      </c>
      <c r="I46" s="73">
        <f t="shared" si="15"/>
        <v>99.350230129953985</v>
      </c>
    </row>
    <row r="47" spans="1:9" ht="15.75" customHeight="1" x14ac:dyDescent="0.25">
      <c r="A47" s="118"/>
      <c r="B47" s="83">
        <v>93</v>
      </c>
      <c r="C47" s="83" t="s">
        <v>211</v>
      </c>
      <c r="D47" s="73">
        <v>1961.44</v>
      </c>
      <c r="E47" s="73">
        <v>1959.88</v>
      </c>
      <c r="F47" s="73"/>
      <c r="G47" s="73">
        <v>1320.34</v>
      </c>
      <c r="H47" s="73">
        <f>G47/D47*100</f>
        <v>67.314829920874459</v>
      </c>
      <c r="I47" s="73">
        <f t="shared" si="15"/>
        <v>67.368410310835344</v>
      </c>
    </row>
    <row r="48" spans="1:9" x14ac:dyDescent="0.25">
      <c r="A48" s="118"/>
      <c r="B48" s="139">
        <v>95</v>
      </c>
      <c r="C48" s="139" t="s">
        <v>281</v>
      </c>
      <c r="D48" s="140">
        <v>0</v>
      </c>
      <c r="E48" s="140">
        <v>26493.73</v>
      </c>
      <c r="F48" s="140"/>
      <c r="G48" s="140">
        <v>65.95</v>
      </c>
      <c r="H48" s="73" t="e">
        <f>G48/D48*100</f>
        <v>#DIV/0!</v>
      </c>
      <c r="I48" s="73">
        <f t="shared" si="15"/>
        <v>0.248926821553628</v>
      </c>
    </row>
    <row r="49" spans="1:11" x14ac:dyDescent="0.25">
      <c r="A49" s="118"/>
      <c r="B49" s="139">
        <v>96</v>
      </c>
      <c r="C49" s="139" t="s">
        <v>282</v>
      </c>
      <c r="D49" s="140">
        <v>14158.65</v>
      </c>
      <c r="E49" s="140">
        <v>1952.55</v>
      </c>
      <c r="F49" s="140"/>
      <c r="G49" s="140">
        <v>0</v>
      </c>
      <c r="H49" s="73">
        <f>G49/D49*100</f>
        <v>0</v>
      </c>
      <c r="I49" s="73">
        <f t="shared" si="15"/>
        <v>0</v>
      </c>
    </row>
    <row r="50" spans="1:11" ht="15.75" customHeight="1" x14ac:dyDescent="0.25">
      <c r="A50" s="84"/>
      <c r="B50" s="84"/>
      <c r="C50" s="85"/>
      <c r="D50" s="86"/>
      <c r="E50" s="87"/>
      <c r="F50" s="87"/>
      <c r="G50" s="87"/>
      <c r="H50" s="87"/>
      <c r="I50" s="88"/>
      <c r="J50" s="151"/>
    </row>
    <row r="51" spans="1:11" s="117" customFormat="1" x14ac:dyDescent="0.25">
      <c r="A51"/>
      <c r="B51"/>
      <c r="C51"/>
      <c r="D51"/>
      <c r="E51"/>
      <c r="F51"/>
      <c r="G51"/>
      <c r="H51"/>
      <c r="I51"/>
      <c r="K51" s="151"/>
    </row>
    <row r="52" spans="1:11" s="117" customFormat="1" ht="15.75" x14ac:dyDescent="0.25">
      <c r="A52" s="227" t="s">
        <v>13</v>
      </c>
      <c r="B52" s="227"/>
      <c r="C52" s="227"/>
      <c r="D52" s="227"/>
      <c r="E52" s="227"/>
      <c r="F52" s="227"/>
      <c r="G52" s="227"/>
      <c r="H52" s="227"/>
      <c r="I52" s="227"/>
    </row>
    <row r="53" spans="1:11" ht="18" x14ac:dyDescent="0.25">
      <c r="A53" s="3"/>
      <c r="B53" s="3"/>
      <c r="C53" s="3"/>
      <c r="D53" s="22"/>
      <c r="E53" s="3"/>
      <c r="F53" s="3"/>
      <c r="G53" s="4"/>
      <c r="H53" s="4"/>
    </row>
    <row r="54" spans="1:11" s="117" customFormat="1" ht="25.5" x14ac:dyDescent="0.25">
      <c r="A54" s="18" t="s">
        <v>8</v>
      </c>
      <c r="B54" s="17" t="s">
        <v>169</v>
      </c>
      <c r="C54" s="17" t="s">
        <v>14</v>
      </c>
      <c r="D54" s="18" t="s">
        <v>259</v>
      </c>
      <c r="E54" s="18" t="s">
        <v>260</v>
      </c>
      <c r="F54" s="18" t="s">
        <v>261</v>
      </c>
      <c r="G54" s="18" t="s">
        <v>262</v>
      </c>
      <c r="H54" s="18" t="s">
        <v>152</v>
      </c>
      <c r="I54" s="18" t="s">
        <v>152</v>
      </c>
    </row>
    <row r="55" spans="1:11" s="117" customFormat="1" x14ac:dyDescent="0.25">
      <c r="A55" s="18"/>
      <c r="B55" s="110"/>
      <c r="C55" s="110">
        <v>1</v>
      </c>
      <c r="D55" s="110">
        <v>2</v>
      </c>
      <c r="E55" s="18">
        <v>3</v>
      </c>
      <c r="F55" s="18">
        <v>4</v>
      </c>
      <c r="G55" s="18">
        <v>5</v>
      </c>
      <c r="H55" s="18" t="s">
        <v>153</v>
      </c>
      <c r="I55" s="18" t="s">
        <v>253</v>
      </c>
    </row>
    <row r="56" spans="1:11" x14ac:dyDescent="0.25">
      <c r="A56" s="61">
        <v>3</v>
      </c>
      <c r="B56" s="61"/>
      <c r="C56" s="61" t="s">
        <v>15</v>
      </c>
      <c r="D56" s="173">
        <f t="shared" ref="D56:G56" si="17">D57+D66+D97+D101+D105</f>
        <v>1621499.473</v>
      </c>
      <c r="E56" s="173">
        <f t="shared" si="17"/>
        <v>3767385.32</v>
      </c>
      <c r="F56" s="173">
        <f t="shared" si="17"/>
        <v>0</v>
      </c>
      <c r="G56" s="173">
        <f t="shared" si="17"/>
        <v>1991619.12</v>
      </c>
      <c r="H56" s="173">
        <f t="shared" ref="H56:H117" si="18">G56/D56*100</f>
        <v>122.82576424864493</v>
      </c>
      <c r="I56" s="173">
        <f>G56/E56*100</f>
        <v>52.86475767230521</v>
      </c>
    </row>
    <row r="57" spans="1:11" s="117" customFormat="1" x14ac:dyDescent="0.25">
      <c r="A57" s="99"/>
      <c r="B57" s="99">
        <v>31</v>
      </c>
      <c r="C57" s="99" t="s">
        <v>16</v>
      </c>
      <c r="D57" s="100">
        <f t="shared" ref="D57" si="19">D58+D61+D63</f>
        <v>1298482.3500000001</v>
      </c>
      <c r="E57" s="100">
        <v>3146293.11</v>
      </c>
      <c r="F57" s="100"/>
      <c r="G57" s="100">
        <f>G58+G61+G63</f>
        <v>1676813.7900000003</v>
      </c>
      <c r="H57" s="100">
        <f t="shared" si="18"/>
        <v>129.13643300580867</v>
      </c>
      <c r="I57" s="100">
        <f t="shared" ref="I57:I117" si="20">G57/E57*100</f>
        <v>53.294900741145511</v>
      </c>
    </row>
    <row r="58" spans="1:11" s="117" customFormat="1" x14ac:dyDescent="0.25">
      <c r="A58" s="118"/>
      <c r="B58" s="83">
        <v>311</v>
      </c>
      <c r="C58" s="83" t="s">
        <v>228</v>
      </c>
      <c r="D58" s="73">
        <f>D59+D60</f>
        <v>1079122.01</v>
      </c>
      <c r="E58" s="73"/>
      <c r="F58" s="73"/>
      <c r="G58" s="73">
        <f>G59+G60</f>
        <v>1403234.7200000002</v>
      </c>
      <c r="H58" s="73">
        <f t="shared" si="18"/>
        <v>130.03485305614331</v>
      </c>
      <c r="I58" s="73" t="e">
        <f t="shared" si="20"/>
        <v>#DIV/0!</v>
      </c>
    </row>
    <row r="59" spans="1:11" s="117" customFormat="1" x14ac:dyDescent="0.25">
      <c r="A59" s="119"/>
      <c r="B59" s="91">
        <v>3111</v>
      </c>
      <c r="C59" s="92" t="s">
        <v>143</v>
      </c>
      <c r="D59" s="93">
        <v>1078396.73</v>
      </c>
      <c r="E59" s="75"/>
      <c r="F59" s="75"/>
      <c r="G59" s="75">
        <v>1402043.36</v>
      </c>
      <c r="H59" s="75">
        <f t="shared" si="18"/>
        <v>130.0118334001254</v>
      </c>
      <c r="I59" s="75" t="e">
        <f t="shared" si="20"/>
        <v>#DIV/0!</v>
      </c>
      <c r="J59" s="151"/>
    </row>
    <row r="60" spans="1:11" s="117" customFormat="1" x14ac:dyDescent="0.25">
      <c r="A60" s="119"/>
      <c r="B60" s="91">
        <v>3113</v>
      </c>
      <c r="C60" s="91" t="s">
        <v>256</v>
      </c>
      <c r="D60" s="93">
        <v>725.28</v>
      </c>
      <c r="E60" s="75"/>
      <c r="F60" s="75"/>
      <c r="G60" s="75">
        <v>1191.3599999999999</v>
      </c>
      <c r="H60" s="75">
        <f t="shared" si="18"/>
        <v>164.26207809397749</v>
      </c>
      <c r="I60" s="75" t="e">
        <f t="shared" si="20"/>
        <v>#DIV/0!</v>
      </c>
      <c r="J60" s="151"/>
    </row>
    <row r="61" spans="1:11" s="117" customFormat="1" x14ac:dyDescent="0.25">
      <c r="A61" s="119"/>
      <c r="B61" s="81">
        <v>312</v>
      </c>
      <c r="C61" s="82" t="s">
        <v>144</v>
      </c>
      <c r="D61" s="143">
        <f>D62</f>
        <v>47698.5</v>
      </c>
      <c r="E61" s="73"/>
      <c r="F61" s="73"/>
      <c r="G61" s="73">
        <f>G62</f>
        <v>46794.58</v>
      </c>
      <c r="H61" s="73">
        <f t="shared" si="18"/>
        <v>98.1049299244211</v>
      </c>
      <c r="I61" s="73" t="e">
        <f t="shared" si="20"/>
        <v>#DIV/0!</v>
      </c>
      <c r="J61" s="151"/>
    </row>
    <row r="62" spans="1:11" x14ac:dyDescent="0.25">
      <c r="A62" s="119"/>
      <c r="B62" s="91">
        <v>3121</v>
      </c>
      <c r="C62" s="92" t="s">
        <v>144</v>
      </c>
      <c r="D62" s="93">
        <v>47698.5</v>
      </c>
      <c r="E62" s="75"/>
      <c r="F62" s="75"/>
      <c r="G62" s="75">
        <v>46794.58</v>
      </c>
      <c r="H62" s="75">
        <f t="shared" si="18"/>
        <v>98.1049299244211</v>
      </c>
      <c r="I62" s="75" t="e">
        <f t="shared" si="20"/>
        <v>#DIV/0!</v>
      </c>
    </row>
    <row r="63" spans="1:11" s="117" customFormat="1" x14ac:dyDescent="0.25">
      <c r="A63" s="119"/>
      <c r="B63" s="81">
        <v>313</v>
      </c>
      <c r="C63" s="82" t="s">
        <v>229</v>
      </c>
      <c r="D63" s="143">
        <f>D64+D65</f>
        <v>171661.84</v>
      </c>
      <c r="E63" s="73"/>
      <c r="F63" s="73"/>
      <c r="G63" s="73">
        <f>G64+G65</f>
        <v>226784.49</v>
      </c>
      <c r="H63" s="73">
        <f t="shared" si="18"/>
        <v>132.11118440767032</v>
      </c>
      <c r="I63" s="73" t="e">
        <f t="shared" si="20"/>
        <v>#DIV/0!</v>
      </c>
    </row>
    <row r="64" spans="1:11" s="117" customFormat="1" x14ac:dyDescent="0.25">
      <c r="A64" s="119"/>
      <c r="B64" s="91">
        <v>3132</v>
      </c>
      <c r="C64" s="92" t="s">
        <v>145</v>
      </c>
      <c r="D64" s="93">
        <v>171653.19</v>
      </c>
      <c r="E64" s="75"/>
      <c r="F64" s="75"/>
      <c r="G64" s="75">
        <v>226784.49</v>
      </c>
      <c r="H64" s="75">
        <f t="shared" si="18"/>
        <v>132.11784179484226</v>
      </c>
      <c r="I64" s="75" t="e">
        <f t="shared" si="20"/>
        <v>#DIV/0!</v>
      </c>
    </row>
    <row r="65" spans="1:9" s="117" customFormat="1" x14ac:dyDescent="0.25">
      <c r="A65" s="119"/>
      <c r="B65" s="91">
        <v>3133</v>
      </c>
      <c r="C65" s="92" t="s">
        <v>257</v>
      </c>
      <c r="D65" s="93">
        <v>8.65</v>
      </c>
      <c r="E65" s="75"/>
      <c r="F65" s="75"/>
      <c r="G65" s="75"/>
      <c r="H65" s="75">
        <f t="shared" si="18"/>
        <v>0</v>
      </c>
      <c r="I65" s="75" t="e">
        <f t="shared" si="20"/>
        <v>#DIV/0!</v>
      </c>
    </row>
    <row r="66" spans="1:9" s="117" customFormat="1" x14ac:dyDescent="0.25">
      <c r="A66" s="148"/>
      <c r="B66" s="148">
        <v>32</v>
      </c>
      <c r="C66" s="148" t="s">
        <v>28</v>
      </c>
      <c r="D66" s="100">
        <f t="shared" ref="D66" si="21">D67+D72+D79+D89</f>
        <v>320870.41300000006</v>
      </c>
      <c r="E66" s="100">
        <v>549083.21</v>
      </c>
      <c r="F66" s="100"/>
      <c r="G66" s="100">
        <f>G67+G72+G79+G89</f>
        <v>306178.41000000003</v>
      </c>
      <c r="H66" s="100">
        <f t="shared" si="18"/>
        <v>95.421203574790169</v>
      </c>
      <c r="I66" s="100">
        <f t="shared" si="20"/>
        <v>55.761750573287436</v>
      </c>
    </row>
    <row r="67" spans="1:9" s="117" customFormat="1" x14ac:dyDescent="0.25">
      <c r="A67" s="119"/>
      <c r="B67" s="81">
        <v>321</v>
      </c>
      <c r="C67" s="81" t="s">
        <v>230</v>
      </c>
      <c r="D67" s="73">
        <f t="shared" ref="D67" si="22">D68+D69+D70+D71</f>
        <v>55407.460000000006</v>
      </c>
      <c r="E67" s="73"/>
      <c r="F67" s="73"/>
      <c r="G67" s="73">
        <f>SUM(G68:G71)</f>
        <v>65588.34</v>
      </c>
      <c r="H67" s="73">
        <f t="shared" si="18"/>
        <v>118.3745654466023</v>
      </c>
      <c r="I67" s="73" t="e">
        <f t="shared" si="20"/>
        <v>#DIV/0!</v>
      </c>
    </row>
    <row r="68" spans="1:9" s="117" customFormat="1" x14ac:dyDescent="0.25">
      <c r="A68" s="119"/>
      <c r="B68" s="91">
        <v>3211</v>
      </c>
      <c r="C68" s="91" t="s">
        <v>134</v>
      </c>
      <c r="D68" s="75">
        <v>5714.47</v>
      </c>
      <c r="E68" s="75"/>
      <c r="F68" s="75"/>
      <c r="G68" s="75">
        <v>5301.7</v>
      </c>
      <c r="H68" s="75">
        <f t="shared" si="18"/>
        <v>92.776757949556128</v>
      </c>
      <c r="I68" s="75" t="e">
        <f t="shared" si="20"/>
        <v>#DIV/0!</v>
      </c>
    </row>
    <row r="69" spans="1:9" s="117" customFormat="1" x14ac:dyDescent="0.25">
      <c r="A69" s="119"/>
      <c r="B69" s="91">
        <v>3212</v>
      </c>
      <c r="C69" s="92" t="s">
        <v>183</v>
      </c>
      <c r="D69" s="93">
        <v>48582.03</v>
      </c>
      <c r="E69" s="75"/>
      <c r="F69" s="75"/>
      <c r="G69" s="75">
        <v>59562.89</v>
      </c>
      <c r="H69" s="75">
        <f t="shared" si="18"/>
        <v>122.60271956523843</v>
      </c>
      <c r="I69" s="75" t="e">
        <f t="shared" si="20"/>
        <v>#DIV/0!</v>
      </c>
    </row>
    <row r="70" spans="1:9" s="117" customFormat="1" x14ac:dyDescent="0.25">
      <c r="A70" s="119"/>
      <c r="B70" s="91">
        <v>3213</v>
      </c>
      <c r="C70" s="92" t="s">
        <v>147</v>
      </c>
      <c r="D70" s="93">
        <v>973.05</v>
      </c>
      <c r="E70" s="75"/>
      <c r="F70" s="75"/>
      <c r="G70" s="75">
        <v>723.75</v>
      </c>
      <c r="H70" s="75">
        <f t="shared" si="18"/>
        <v>74.379528287343916</v>
      </c>
      <c r="I70" s="75" t="e">
        <f t="shared" si="20"/>
        <v>#DIV/0!</v>
      </c>
    </row>
    <row r="71" spans="1:9" s="117" customFormat="1" x14ac:dyDescent="0.25">
      <c r="A71" s="119"/>
      <c r="B71" s="91">
        <v>3214</v>
      </c>
      <c r="C71" s="92" t="s">
        <v>148</v>
      </c>
      <c r="D71" s="93">
        <v>137.91</v>
      </c>
      <c r="E71" s="75"/>
      <c r="F71" s="75"/>
      <c r="G71" s="75"/>
      <c r="H71" s="75">
        <f t="shared" si="18"/>
        <v>0</v>
      </c>
      <c r="I71" s="75" t="e">
        <f t="shared" si="20"/>
        <v>#DIV/0!</v>
      </c>
    </row>
    <row r="72" spans="1:9" s="117" customFormat="1" x14ac:dyDescent="0.25">
      <c r="A72" s="119"/>
      <c r="B72" s="81">
        <v>322</v>
      </c>
      <c r="C72" s="82" t="s">
        <v>231</v>
      </c>
      <c r="D72" s="143">
        <f>SUM(D73:D78)</f>
        <v>135089.5</v>
      </c>
      <c r="E72" s="73"/>
      <c r="F72" s="73"/>
      <c r="G72" s="73">
        <f>SUM(G73:G78)</f>
        <v>151750.66000000003</v>
      </c>
      <c r="H72" s="73">
        <f t="shared" si="18"/>
        <v>112.33342339708121</v>
      </c>
      <c r="I72" s="73" t="e">
        <f t="shared" si="20"/>
        <v>#DIV/0!</v>
      </c>
    </row>
    <row r="73" spans="1:9" s="117" customFormat="1" ht="19.5" customHeight="1" x14ac:dyDescent="0.25">
      <c r="A73" s="14"/>
      <c r="B73" s="98">
        <v>3221</v>
      </c>
      <c r="C73" s="92" t="s">
        <v>135</v>
      </c>
      <c r="D73" s="93">
        <v>17201.8</v>
      </c>
      <c r="E73" s="75"/>
      <c r="F73" s="75"/>
      <c r="G73" s="75">
        <v>18732.82</v>
      </c>
      <c r="H73" s="75">
        <f t="shared" si="18"/>
        <v>108.90034763803789</v>
      </c>
      <c r="I73" s="75" t="e">
        <f t="shared" si="20"/>
        <v>#DIV/0!</v>
      </c>
    </row>
    <row r="74" spans="1:9" s="117" customFormat="1" ht="19.5" customHeight="1" x14ac:dyDescent="0.25">
      <c r="A74" s="14"/>
      <c r="B74" s="98">
        <v>3222</v>
      </c>
      <c r="C74" s="92" t="s">
        <v>141</v>
      </c>
      <c r="D74" s="93">
        <v>79246.37</v>
      </c>
      <c r="E74" s="75"/>
      <c r="F74" s="75"/>
      <c r="G74" s="75">
        <v>81811.97</v>
      </c>
      <c r="H74" s="75">
        <f t="shared" si="18"/>
        <v>103.2374984494558</v>
      </c>
      <c r="I74" s="75" t="e">
        <f t="shared" si="20"/>
        <v>#DIV/0!</v>
      </c>
    </row>
    <row r="75" spans="1:9" s="117" customFormat="1" ht="20.25" customHeight="1" x14ac:dyDescent="0.25">
      <c r="A75" s="14"/>
      <c r="B75" s="98">
        <v>3223</v>
      </c>
      <c r="C75" s="92" t="s">
        <v>161</v>
      </c>
      <c r="D75" s="93">
        <v>31946.83</v>
      </c>
      <c r="E75" s="75"/>
      <c r="F75" s="75"/>
      <c r="G75" s="75">
        <v>38458.01</v>
      </c>
      <c r="H75" s="75">
        <f t="shared" si="18"/>
        <v>120.3813023076155</v>
      </c>
      <c r="I75" s="75" t="e">
        <f t="shared" si="20"/>
        <v>#DIV/0!</v>
      </c>
    </row>
    <row r="76" spans="1:9" s="117" customFormat="1" ht="22.5" customHeight="1" x14ac:dyDescent="0.25">
      <c r="A76" s="14"/>
      <c r="B76" s="98">
        <v>3224</v>
      </c>
      <c r="C76" s="92" t="s">
        <v>162</v>
      </c>
      <c r="D76" s="93">
        <v>4488.49</v>
      </c>
      <c r="E76" s="75"/>
      <c r="F76" s="75"/>
      <c r="G76" s="75">
        <v>8564.41</v>
      </c>
      <c r="H76" s="75">
        <f t="shared" si="18"/>
        <v>190.80826736831318</v>
      </c>
      <c r="I76" s="75" t="e">
        <f t="shared" si="20"/>
        <v>#DIV/0!</v>
      </c>
    </row>
    <row r="77" spans="1:9" s="117" customFormat="1" ht="20.25" customHeight="1" x14ac:dyDescent="0.25">
      <c r="A77" s="14"/>
      <c r="B77" s="98">
        <v>3225</v>
      </c>
      <c r="C77" s="92" t="s">
        <v>232</v>
      </c>
      <c r="D77" s="93">
        <v>2206.0100000000002</v>
      </c>
      <c r="E77" s="75"/>
      <c r="F77" s="75"/>
      <c r="G77" s="75">
        <v>4183.45</v>
      </c>
      <c r="H77" s="75">
        <f t="shared" si="18"/>
        <v>189.63875957044615</v>
      </c>
      <c r="I77" s="75" t="e">
        <f t="shared" si="20"/>
        <v>#DIV/0!</v>
      </c>
    </row>
    <row r="78" spans="1:9" s="117" customFormat="1" ht="21.75" customHeight="1" x14ac:dyDescent="0.25">
      <c r="A78" s="14"/>
      <c r="B78" s="98">
        <v>3227</v>
      </c>
      <c r="C78" s="92" t="s">
        <v>163</v>
      </c>
      <c r="D78" s="93">
        <v>0</v>
      </c>
      <c r="E78" s="75"/>
      <c r="F78" s="75"/>
      <c r="G78" s="75"/>
      <c r="H78" s="75" t="e">
        <f t="shared" si="18"/>
        <v>#DIV/0!</v>
      </c>
      <c r="I78" s="75" t="e">
        <f t="shared" si="20"/>
        <v>#DIV/0!</v>
      </c>
    </row>
    <row r="79" spans="1:9" s="117" customFormat="1" ht="21.75" customHeight="1" x14ac:dyDescent="0.25">
      <c r="A79" s="14"/>
      <c r="B79" s="83">
        <v>323</v>
      </c>
      <c r="C79" s="82" t="s">
        <v>233</v>
      </c>
      <c r="D79" s="143">
        <f>SUM(D80:D88)</f>
        <v>126348.23000000001</v>
      </c>
      <c r="E79" s="73"/>
      <c r="F79" s="73"/>
      <c r="G79" s="73">
        <f>SUM(G80:G88)</f>
        <v>87145.8</v>
      </c>
      <c r="H79" s="73">
        <f t="shared" si="18"/>
        <v>68.972711370788488</v>
      </c>
      <c r="I79" s="73" t="e">
        <f t="shared" si="20"/>
        <v>#DIV/0!</v>
      </c>
    </row>
    <row r="80" spans="1:9" s="117" customFormat="1" ht="19.5" customHeight="1" x14ac:dyDescent="0.25">
      <c r="A80" s="119"/>
      <c r="B80" s="91">
        <v>3231</v>
      </c>
      <c r="C80" s="92" t="s">
        <v>136</v>
      </c>
      <c r="D80" s="93">
        <v>67927.53</v>
      </c>
      <c r="E80" s="75"/>
      <c r="F80" s="75"/>
      <c r="G80" s="75">
        <v>66876.28</v>
      </c>
      <c r="H80" s="75">
        <f t="shared" si="18"/>
        <v>98.452394780142896</v>
      </c>
      <c r="I80" s="75" t="e">
        <f t="shared" si="20"/>
        <v>#DIV/0!</v>
      </c>
    </row>
    <row r="81" spans="1:9" s="117" customFormat="1" x14ac:dyDescent="0.25">
      <c r="A81" s="119"/>
      <c r="B81" s="91">
        <v>3232</v>
      </c>
      <c r="C81" s="92" t="s">
        <v>151</v>
      </c>
      <c r="D81" s="93">
        <v>19972.63</v>
      </c>
      <c r="E81" s="75"/>
      <c r="F81" s="75"/>
      <c r="G81" s="75">
        <v>7513.97</v>
      </c>
      <c r="H81" s="75">
        <f t="shared" si="18"/>
        <v>37.621334796669245</v>
      </c>
      <c r="I81" s="75" t="e">
        <f t="shared" si="20"/>
        <v>#DIV/0!</v>
      </c>
    </row>
    <row r="82" spans="1:9" s="117" customFormat="1" x14ac:dyDescent="0.25">
      <c r="A82" s="119"/>
      <c r="B82" s="91">
        <v>3233</v>
      </c>
      <c r="C82" s="91" t="s">
        <v>250</v>
      </c>
      <c r="D82" s="93">
        <v>730</v>
      </c>
      <c r="E82" s="75"/>
      <c r="F82" s="75"/>
      <c r="G82" s="75">
        <v>790</v>
      </c>
      <c r="H82" s="75">
        <f t="shared" si="18"/>
        <v>108.21917808219179</v>
      </c>
      <c r="I82" s="75" t="e">
        <f t="shared" si="20"/>
        <v>#DIV/0!</v>
      </c>
    </row>
    <row r="83" spans="1:9" s="117" customFormat="1" x14ac:dyDescent="0.25">
      <c r="A83" s="119"/>
      <c r="B83" s="91">
        <v>3234</v>
      </c>
      <c r="C83" s="92" t="s">
        <v>164</v>
      </c>
      <c r="D83" s="93">
        <v>8461.2199999999993</v>
      </c>
      <c r="E83" s="75"/>
      <c r="F83" s="75"/>
      <c r="G83" s="75">
        <v>9659.48</v>
      </c>
      <c r="H83" s="75">
        <f t="shared" si="18"/>
        <v>114.16178754364029</v>
      </c>
      <c r="I83" s="75" t="e">
        <f t="shared" si="20"/>
        <v>#DIV/0!</v>
      </c>
    </row>
    <row r="84" spans="1:9" s="117" customFormat="1" x14ac:dyDescent="0.25">
      <c r="A84" s="119"/>
      <c r="B84" s="91">
        <v>3235</v>
      </c>
      <c r="C84" s="91" t="s">
        <v>251</v>
      </c>
      <c r="D84" s="93">
        <v>300</v>
      </c>
      <c r="E84" s="75"/>
      <c r="F84" s="75"/>
      <c r="G84" s="75"/>
      <c r="H84" s="75">
        <f t="shared" si="18"/>
        <v>0</v>
      </c>
      <c r="I84" s="75" t="e">
        <f t="shared" si="20"/>
        <v>#DIV/0!</v>
      </c>
    </row>
    <row r="85" spans="1:9" s="117" customFormat="1" x14ac:dyDescent="0.25">
      <c r="A85" s="119"/>
      <c r="B85" s="91">
        <v>3236</v>
      </c>
      <c r="C85" s="91" t="s">
        <v>165</v>
      </c>
      <c r="D85" s="93">
        <v>19.91</v>
      </c>
      <c r="E85" s="75"/>
      <c r="F85" s="75"/>
      <c r="G85" s="75">
        <v>150</v>
      </c>
      <c r="H85" s="75">
        <f t="shared" si="18"/>
        <v>753.39025615268702</v>
      </c>
      <c r="I85" s="75" t="e">
        <f t="shared" si="20"/>
        <v>#DIV/0!</v>
      </c>
    </row>
    <row r="86" spans="1:9" s="117" customFormat="1" x14ac:dyDescent="0.25">
      <c r="A86" s="119"/>
      <c r="B86" s="91">
        <v>3237</v>
      </c>
      <c r="C86" s="92" t="s">
        <v>149</v>
      </c>
      <c r="D86" s="93">
        <v>27626.76</v>
      </c>
      <c r="E86" s="75"/>
      <c r="F86" s="75"/>
      <c r="G86" s="75">
        <v>714.66</v>
      </c>
      <c r="H86" s="75">
        <f t="shared" si="18"/>
        <v>2.5868397162750898</v>
      </c>
      <c r="I86" s="75" t="e">
        <f t="shared" si="20"/>
        <v>#DIV/0!</v>
      </c>
    </row>
    <row r="87" spans="1:9" s="117" customFormat="1" x14ac:dyDescent="0.25">
      <c r="A87" s="119"/>
      <c r="B87" s="91">
        <v>3238</v>
      </c>
      <c r="C87" s="92" t="s">
        <v>156</v>
      </c>
      <c r="D87" s="93">
        <v>746.38</v>
      </c>
      <c r="E87" s="75"/>
      <c r="F87" s="75"/>
      <c r="G87" s="75">
        <v>946.38</v>
      </c>
      <c r="H87" s="75">
        <f t="shared" si="18"/>
        <v>126.79600203649615</v>
      </c>
      <c r="I87" s="75" t="e">
        <f t="shared" si="20"/>
        <v>#DIV/0!</v>
      </c>
    </row>
    <row r="88" spans="1:9" x14ac:dyDescent="0.25">
      <c r="A88" s="119"/>
      <c r="B88" s="91">
        <v>3239</v>
      </c>
      <c r="C88" s="92" t="s">
        <v>137</v>
      </c>
      <c r="D88" s="93">
        <v>563.79999999999995</v>
      </c>
      <c r="E88" s="75"/>
      <c r="F88" s="75"/>
      <c r="G88" s="75">
        <v>495.03</v>
      </c>
      <c r="H88" s="75">
        <f t="shared" si="18"/>
        <v>87.802412202908826</v>
      </c>
      <c r="I88" s="75" t="e">
        <f t="shared" si="20"/>
        <v>#DIV/0!</v>
      </c>
    </row>
    <row r="89" spans="1:9" s="117" customFormat="1" x14ac:dyDescent="0.25">
      <c r="A89" s="119"/>
      <c r="B89" s="81">
        <v>329</v>
      </c>
      <c r="C89" s="82" t="s">
        <v>157</v>
      </c>
      <c r="D89" s="143">
        <f>SUM(D90:D96)</f>
        <v>4025.223</v>
      </c>
      <c r="E89" s="73"/>
      <c r="F89" s="73"/>
      <c r="G89" s="73">
        <f>SUM(G90:G96)</f>
        <v>1693.61</v>
      </c>
      <c r="H89" s="73">
        <f t="shared" si="18"/>
        <v>42.07493597249146</v>
      </c>
      <c r="I89" s="73" t="e">
        <f t="shared" si="20"/>
        <v>#DIV/0!</v>
      </c>
    </row>
    <row r="90" spans="1:9" s="117" customFormat="1" ht="25.5" x14ac:dyDescent="0.25">
      <c r="A90" s="119"/>
      <c r="B90" s="91">
        <v>3291</v>
      </c>
      <c r="C90" s="193" t="s">
        <v>154</v>
      </c>
      <c r="D90" s="93">
        <v>100</v>
      </c>
      <c r="E90" s="75"/>
      <c r="F90" s="75"/>
      <c r="G90" s="75"/>
      <c r="H90" s="75">
        <f t="shared" si="18"/>
        <v>0</v>
      </c>
      <c r="I90" s="75" t="e">
        <f t="shared" si="20"/>
        <v>#DIV/0!</v>
      </c>
    </row>
    <row r="91" spans="1:9" s="117" customFormat="1" x14ac:dyDescent="0.25">
      <c r="A91" s="119"/>
      <c r="B91" s="91">
        <v>3292</v>
      </c>
      <c r="C91" s="193" t="s">
        <v>252</v>
      </c>
      <c r="D91" s="93">
        <v>53.38</v>
      </c>
      <c r="E91" s="75"/>
      <c r="F91" s="75"/>
      <c r="G91" s="75"/>
      <c r="H91" s="75">
        <f t="shared" si="18"/>
        <v>0</v>
      </c>
      <c r="I91" s="75" t="e">
        <f t="shared" si="20"/>
        <v>#DIV/0!</v>
      </c>
    </row>
    <row r="92" spans="1:9" s="117" customFormat="1" x14ac:dyDescent="0.25">
      <c r="A92" s="119"/>
      <c r="B92" s="91">
        <v>3293</v>
      </c>
      <c r="C92" s="91" t="s">
        <v>166</v>
      </c>
      <c r="D92" s="93">
        <v>1543.173</v>
      </c>
      <c r="E92" s="75"/>
      <c r="F92" s="75"/>
      <c r="G92" s="75">
        <v>1125.5999999999999</v>
      </c>
      <c r="H92" s="75">
        <f t="shared" si="18"/>
        <v>72.94062298912695</v>
      </c>
      <c r="I92" s="75" t="e">
        <f t="shared" si="20"/>
        <v>#DIV/0!</v>
      </c>
    </row>
    <row r="93" spans="1:9" s="117" customFormat="1" x14ac:dyDescent="0.25">
      <c r="A93" s="119"/>
      <c r="B93" s="91">
        <v>3294</v>
      </c>
      <c r="C93" s="91" t="s">
        <v>234</v>
      </c>
      <c r="D93" s="93">
        <v>133.09</v>
      </c>
      <c r="E93" s="75"/>
      <c r="F93" s="75"/>
      <c r="G93" s="75">
        <v>150</v>
      </c>
      <c r="H93" s="75">
        <f t="shared" si="18"/>
        <v>112.70568788038169</v>
      </c>
      <c r="I93" s="75" t="e">
        <f t="shared" si="20"/>
        <v>#DIV/0!</v>
      </c>
    </row>
    <row r="94" spans="1:9" s="117" customFormat="1" x14ac:dyDescent="0.25">
      <c r="A94" s="119"/>
      <c r="B94" s="91">
        <v>3295</v>
      </c>
      <c r="C94" s="91" t="s">
        <v>150</v>
      </c>
      <c r="D94" s="93">
        <v>934.01</v>
      </c>
      <c r="E94" s="75"/>
      <c r="F94" s="75"/>
      <c r="G94" s="75">
        <v>90.31</v>
      </c>
      <c r="H94" s="75">
        <f t="shared" si="18"/>
        <v>9.6690613590860917</v>
      </c>
      <c r="I94" s="75" t="e">
        <f t="shared" si="20"/>
        <v>#DIV/0!</v>
      </c>
    </row>
    <row r="95" spans="1:9" s="117" customFormat="1" x14ac:dyDescent="0.25">
      <c r="A95" s="119"/>
      <c r="B95" s="91">
        <v>3296</v>
      </c>
      <c r="C95" s="91" t="s">
        <v>159</v>
      </c>
      <c r="D95" s="93">
        <v>621.87</v>
      </c>
      <c r="E95" s="75"/>
      <c r="F95" s="75"/>
      <c r="G95" s="75"/>
      <c r="H95" s="75">
        <f t="shared" si="18"/>
        <v>0</v>
      </c>
      <c r="I95" s="75" t="e">
        <f t="shared" si="20"/>
        <v>#DIV/0!</v>
      </c>
    </row>
    <row r="96" spans="1:9" s="117" customFormat="1" x14ac:dyDescent="0.25">
      <c r="A96" s="119"/>
      <c r="B96" s="91">
        <v>3299</v>
      </c>
      <c r="C96" s="91" t="s">
        <v>157</v>
      </c>
      <c r="D96" s="93">
        <v>639.70000000000005</v>
      </c>
      <c r="E96" s="75"/>
      <c r="F96" s="75"/>
      <c r="G96" s="75">
        <v>327.7</v>
      </c>
      <c r="H96" s="75">
        <f t="shared" si="18"/>
        <v>51.227137720806624</v>
      </c>
      <c r="I96" s="75" t="e">
        <f t="shared" si="20"/>
        <v>#DIV/0!</v>
      </c>
    </row>
    <row r="97" spans="1:10" s="117" customFormat="1" x14ac:dyDescent="0.25">
      <c r="A97" s="148"/>
      <c r="B97" s="148">
        <v>34</v>
      </c>
      <c r="C97" s="148" t="s">
        <v>56</v>
      </c>
      <c r="D97" s="100">
        <f t="shared" ref="D97" si="23">D98</f>
        <v>577.3900000000001</v>
      </c>
      <c r="E97" s="100">
        <v>650</v>
      </c>
      <c r="F97" s="100"/>
      <c r="G97" s="100">
        <f>G98</f>
        <v>364.34000000000003</v>
      </c>
      <c r="H97" s="100">
        <f t="shared" si="18"/>
        <v>63.10119676475172</v>
      </c>
      <c r="I97" s="79">
        <f t="shared" si="20"/>
        <v>56.0523076923077</v>
      </c>
    </row>
    <row r="98" spans="1:10" s="117" customFormat="1" x14ac:dyDescent="0.25">
      <c r="A98" s="119"/>
      <c r="B98" s="81">
        <v>343</v>
      </c>
      <c r="C98" s="81" t="s">
        <v>235</v>
      </c>
      <c r="D98" s="73">
        <f>D99+D100</f>
        <v>577.3900000000001</v>
      </c>
      <c r="E98" s="73"/>
      <c r="F98" s="73"/>
      <c r="G98" s="73">
        <f>G99+G100</f>
        <v>364.34000000000003</v>
      </c>
      <c r="H98" s="73">
        <f t="shared" si="18"/>
        <v>63.10119676475172</v>
      </c>
      <c r="I98" s="73" t="e">
        <f t="shared" si="20"/>
        <v>#DIV/0!</v>
      </c>
    </row>
    <row r="99" spans="1:10" s="117" customFormat="1" x14ac:dyDescent="0.25">
      <c r="A99" s="119"/>
      <c r="B99" s="91">
        <v>3431</v>
      </c>
      <c r="C99" s="92" t="s">
        <v>168</v>
      </c>
      <c r="D99" s="75">
        <v>309.41000000000003</v>
      </c>
      <c r="E99" s="75"/>
      <c r="F99" s="75"/>
      <c r="G99" s="75">
        <v>362.93</v>
      </c>
      <c r="H99" s="75">
        <f t="shared" si="18"/>
        <v>117.29743705762579</v>
      </c>
      <c r="I99" s="75" t="e">
        <f t="shared" si="20"/>
        <v>#DIV/0!</v>
      </c>
    </row>
    <row r="100" spans="1:10" x14ac:dyDescent="0.25">
      <c r="A100" s="119"/>
      <c r="B100" s="91">
        <v>3433</v>
      </c>
      <c r="C100" s="92" t="s">
        <v>160</v>
      </c>
      <c r="D100" s="95">
        <v>267.98</v>
      </c>
      <c r="E100" s="75"/>
      <c r="F100" s="75"/>
      <c r="G100" s="75">
        <v>1.41</v>
      </c>
      <c r="H100" s="75">
        <f t="shared" si="18"/>
        <v>0.52615866855735494</v>
      </c>
      <c r="I100" s="75" t="e">
        <f t="shared" si="20"/>
        <v>#DIV/0!</v>
      </c>
    </row>
    <row r="101" spans="1:10" s="117" customFormat="1" ht="27.75" customHeight="1" x14ac:dyDescent="0.25">
      <c r="A101" s="152"/>
      <c r="B101" s="99">
        <v>37</v>
      </c>
      <c r="C101" s="183" t="s">
        <v>95</v>
      </c>
      <c r="D101" s="100">
        <f t="shared" ref="D101" si="24">D104</f>
        <v>211.15</v>
      </c>
      <c r="E101" s="100">
        <v>70000</v>
      </c>
      <c r="F101" s="100"/>
      <c r="G101" s="100">
        <f>G102</f>
        <v>6859.68</v>
      </c>
      <c r="H101" s="100">
        <f t="shared" si="18"/>
        <v>3248.7236561686004</v>
      </c>
      <c r="I101" s="100">
        <f t="shared" si="20"/>
        <v>9.7995428571428587</v>
      </c>
    </row>
    <row r="102" spans="1:10" s="117" customFormat="1" x14ac:dyDescent="0.25">
      <c r="A102" s="14"/>
      <c r="B102" s="83">
        <v>372</v>
      </c>
      <c r="C102" s="149" t="s">
        <v>236</v>
      </c>
      <c r="D102" s="73">
        <f>D104</f>
        <v>211.15</v>
      </c>
      <c r="E102" s="73"/>
      <c r="F102" s="73"/>
      <c r="G102" s="73">
        <f>G103+G104</f>
        <v>6859.68</v>
      </c>
      <c r="H102" s="73">
        <f t="shared" si="18"/>
        <v>3248.7236561686004</v>
      </c>
      <c r="I102" s="73" t="e">
        <f t="shared" si="20"/>
        <v>#DIV/0!</v>
      </c>
    </row>
    <row r="103" spans="1:10" s="117" customFormat="1" x14ac:dyDescent="0.25">
      <c r="A103" s="14"/>
      <c r="B103" s="98">
        <v>3721</v>
      </c>
      <c r="C103" s="92" t="s">
        <v>285</v>
      </c>
      <c r="D103" s="93">
        <v>0</v>
      </c>
      <c r="E103" s="75"/>
      <c r="F103" s="75"/>
      <c r="G103" s="75">
        <v>2250</v>
      </c>
      <c r="H103" s="75" t="e">
        <f t="shared" si="18"/>
        <v>#DIV/0!</v>
      </c>
      <c r="I103" s="75" t="e">
        <f t="shared" si="20"/>
        <v>#DIV/0!</v>
      </c>
    </row>
    <row r="104" spans="1:10" s="117" customFormat="1" x14ac:dyDescent="0.25">
      <c r="A104" s="14"/>
      <c r="B104" s="98">
        <v>3722</v>
      </c>
      <c r="C104" s="92" t="s">
        <v>237</v>
      </c>
      <c r="D104" s="93">
        <v>211.15</v>
      </c>
      <c r="E104" s="75"/>
      <c r="F104" s="75"/>
      <c r="G104" s="75">
        <v>4609.68</v>
      </c>
      <c r="H104" s="75">
        <f t="shared" si="18"/>
        <v>2183.1304759649538</v>
      </c>
      <c r="I104" s="75" t="e">
        <f t="shared" si="20"/>
        <v>#DIV/0!</v>
      </c>
    </row>
    <row r="105" spans="1:10" x14ac:dyDescent="0.25">
      <c r="A105" s="144"/>
      <c r="B105" s="148">
        <v>38</v>
      </c>
      <c r="C105" s="148" t="s">
        <v>57</v>
      </c>
      <c r="D105" s="100">
        <f t="shared" ref="D105" si="25">D106</f>
        <v>1358.17</v>
      </c>
      <c r="E105" s="100">
        <v>1359</v>
      </c>
      <c r="F105" s="100"/>
      <c r="G105" s="100">
        <f>G106</f>
        <v>1402.9</v>
      </c>
      <c r="H105" s="145">
        <f t="shared" si="18"/>
        <v>103.29340215142435</v>
      </c>
      <c r="I105" s="62">
        <f t="shared" si="20"/>
        <v>103.23031640912437</v>
      </c>
    </row>
    <row r="106" spans="1:10" s="117" customFormat="1" x14ac:dyDescent="0.25">
      <c r="A106" s="10"/>
      <c r="B106" s="81">
        <v>381</v>
      </c>
      <c r="C106" s="82" t="s">
        <v>175</v>
      </c>
      <c r="D106" s="143">
        <v>1358.17</v>
      </c>
      <c r="E106" s="73"/>
      <c r="F106" s="73"/>
      <c r="G106" s="73">
        <f>G107</f>
        <v>1402.9</v>
      </c>
      <c r="H106" s="73">
        <f t="shared" si="18"/>
        <v>103.29340215142435</v>
      </c>
      <c r="I106" s="73" t="e">
        <f t="shared" si="20"/>
        <v>#DIV/0!</v>
      </c>
    </row>
    <row r="107" spans="1:10" s="117" customFormat="1" x14ac:dyDescent="0.25">
      <c r="A107" s="119"/>
      <c r="B107" s="91">
        <v>3812</v>
      </c>
      <c r="C107" s="92" t="s">
        <v>142</v>
      </c>
      <c r="D107" s="93">
        <v>1358.17</v>
      </c>
      <c r="E107" s="75"/>
      <c r="F107" s="75"/>
      <c r="G107" s="75">
        <v>1402.9</v>
      </c>
      <c r="H107" s="75">
        <f t="shared" si="18"/>
        <v>103.29340215142435</v>
      </c>
      <c r="I107" s="75" t="e">
        <f t="shared" si="20"/>
        <v>#DIV/0!</v>
      </c>
    </row>
    <row r="108" spans="1:10" x14ac:dyDescent="0.25">
      <c r="A108" s="63">
        <v>4</v>
      </c>
      <c r="B108" s="64"/>
      <c r="C108" s="65" t="s">
        <v>17</v>
      </c>
      <c r="D108" s="173">
        <f t="shared" ref="D108:G108" si="26">D109</f>
        <v>17608.25</v>
      </c>
      <c r="E108" s="173">
        <f>E109+E116</f>
        <v>3019907.79</v>
      </c>
      <c r="F108" s="173">
        <f t="shared" si="26"/>
        <v>0</v>
      </c>
      <c r="G108" s="173">
        <f t="shared" si="26"/>
        <v>33996.160000000003</v>
      </c>
      <c r="H108" s="173">
        <f t="shared" si="18"/>
        <v>193.0694986724973</v>
      </c>
      <c r="I108" s="173">
        <f t="shared" si="20"/>
        <v>1.1257350344462009</v>
      </c>
    </row>
    <row r="109" spans="1:10" s="117" customFormat="1" ht="25.5" x14ac:dyDescent="0.25">
      <c r="A109" s="152"/>
      <c r="B109" s="99">
        <v>42</v>
      </c>
      <c r="C109" s="184" t="s">
        <v>36</v>
      </c>
      <c r="D109" s="100">
        <f t="shared" ref="D109" si="27">D110+D114</f>
        <v>17608.25</v>
      </c>
      <c r="E109" s="100">
        <v>79485.89</v>
      </c>
      <c r="F109" s="100"/>
      <c r="G109" s="100">
        <f>G110+G114</f>
        <v>33996.160000000003</v>
      </c>
      <c r="H109" s="100">
        <f t="shared" si="18"/>
        <v>193.0694986724973</v>
      </c>
      <c r="I109" s="100">
        <f t="shared" si="20"/>
        <v>42.770056421334658</v>
      </c>
    </row>
    <row r="110" spans="1:10" x14ac:dyDescent="0.25">
      <c r="A110" s="10"/>
      <c r="B110" s="81">
        <v>422</v>
      </c>
      <c r="C110" s="82" t="s">
        <v>238</v>
      </c>
      <c r="D110" s="143">
        <f>SUM(D111:D113)</f>
        <v>17542.04</v>
      </c>
      <c r="E110" s="73"/>
      <c r="F110" s="73"/>
      <c r="G110" s="73">
        <f>SUM(G111:G113)</f>
        <v>33996.160000000003</v>
      </c>
      <c r="H110" s="73">
        <f t="shared" si="18"/>
        <v>193.7982127506265</v>
      </c>
      <c r="I110" s="73" t="e">
        <f t="shared" si="20"/>
        <v>#DIV/0!</v>
      </c>
    </row>
    <row r="111" spans="1:10" s="117" customFormat="1" x14ac:dyDescent="0.25">
      <c r="A111" s="119"/>
      <c r="B111" s="91">
        <v>4221</v>
      </c>
      <c r="C111" s="92" t="s">
        <v>138</v>
      </c>
      <c r="D111" s="93">
        <v>9979.5400000000009</v>
      </c>
      <c r="E111" s="75"/>
      <c r="F111" s="75"/>
      <c r="G111" s="75">
        <v>30449.91</v>
      </c>
      <c r="H111" s="75">
        <f t="shared" si="18"/>
        <v>305.12338244047316</v>
      </c>
      <c r="I111" s="75" t="e">
        <f t="shared" si="20"/>
        <v>#DIV/0!</v>
      </c>
      <c r="J111" s="151"/>
    </row>
    <row r="112" spans="1:10" s="117" customFormat="1" x14ac:dyDescent="0.25">
      <c r="A112" s="119"/>
      <c r="B112" s="91">
        <v>4223</v>
      </c>
      <c r="C112" s="92" t="s">
        <v>158</v>
      </c>
      <c r="D112" s="93">
        <v>0</v>
      </c>
      <c r="E112" s="75"/>
      <c r="F112" s="75"/>
      <c r="G112" s="75">
        <v>1872.5</v>
      </c>
      <c r="H112" s="75" t="e">
        <f t="shared" si="18"/>
        <v>#DIV/0!</v>
      </c>
      <c r="I112" s="75" t="e">
        <f t="shared" si="20"/>
        <v>#DIV/0!</v>
      </c>
      <c r="J112" s="151"/>
    </row>
    <row r="113" spans="1:10" s="117" customFormat="1" x14ac:dyDescent="0.25">
      <c r="A113" s="119"/>
      <c r="B113" s="91">
        <v>4227</v>
      </c>
      <c r="C113" s="92" t="s">
        <v>139</v>
      </c>
      <c r="D113" s="93">
        <v>7562.5</v>
      </c>
      <c r="E113" s="75"/>
      <c r="F113" s="75"/>
      <c r="G113" s="75">
        <v>1673.75</v>
      </c>
      <c r="H113" s="75">
        <f t="shared" si="18"/>
        <v>22.132231404958677</v>
      </c>
      <c r="I113" s="75" t="e">
        <f t="shared" si="20"/>
        <v>#DIV/0!</v>
      </c>
      <c r="J113" s="151"/>
    </row>
    <row r="114" spans="1:10" s="117" customFormat="1" x14ac:dyDescent="0.25">
      <c r="A114" s="10"/>
      <c r="B114" s="81">
        <v>424</v>
      </c>
      <c r="C114" s="146" t="s">
        <v>239</v>
      </c>
      <c r="D114" s="147">
        <f>D115</f>
        <v>66.209999999999994</v>
      </c>
      <c r="E114" s="73"/>
      <c r="F114" s="73"/>
      <c r="G114" s="73">
        <f>G115</f>
        <v>0</v>
      </c>
      <c r="H114" s="73">
        <f t="shared" si="18"/>
        <v>0</v>
      </c>
      <c r="I114" s="73" t="e">
        <f t="shared" si="20"/>
        <v>#DIV/0!</v>
      </c>
    </row>
    <row r="115" spans="1:10" s="117" customFormat="1" x14ac:dyDescent="0.25">
      <c r="A115" s="119"/>
      <c r="B115" s="91">
        <v>4241</v>
      </c>
      <c r="C115" s="94" t="s">
        <v>133</v>
      </c>
      <c r="D115" s="95">
        <v>66.209999999999994</v>
      </c>
      <c r="E115" s="75"/>
      <c r="F115" s="75"/>
      <c r="G115" s="75"/>
      <c r="H115" s="75">
        <f t="shared" si="18"/>
        <v>0</v>
      </c>
      <c r="I115" s="75" t="e">
        <f t="shared" si="20"/>
        <v>#DIV/0!</v>
      </c>
    </row>
    <row r="116" spans="1:10" s="117" customFormat="1" ht="25.5" x14ac:dyDescent="0.25">
      <c r="A116" s="152"/>
      <c r="B116" s="99">
        <v>45</v>
      </c>
      <c r="C116" s="184" t="s">
        <v>274</v>
      </c>
      <c r="D116" s="100">
        <v>0</v>
      </c>
      <c r="E116" s="100">
        <v>2940421.9</v>
      </c>
      <c r="F116" s="100"/>
      <c r="G116" s="100"/>
      <c r="H116" s="100" t="e">
        <f t="shared" si="18"/>
        <v>#DIV/0!</v>
      </c>
      <c r="I116" s="100"/>
    </row>
    <row r="117" spans="1:10" ht="15.75" x14ac:dyDescent="0.25">
      <c r="A117" s="194"/>
      <c r="B117" s="195"/>
      <c r="C117" s="196" t="s">
        <v>124</v>
      </c>
      <c r="D117" s="197">
        <f>D108+D56</f>
        <v>1639107.723</v>
      </c>
      <c r="E117" s="197">
        <f t="shared" ref="E117:G117" si="28">E108+E56</f>
        <v>6787293.1099999994</v>
      </c>
      <c r="F117" s="197">
        <f t="shared" si="28"/>
        <v>0</v>
      </c>
      <c r="G117" s="197">
        <f t="shared" si="28"/>
        <v>2025615.28</v>
      </c>
      <c r="H117" s="197">
        <f t="shared" si="18"/>
        <v>123.58036336334193</v>
      </c>
      <c r="I117" s="197">
        <f t="shared" si="20"/>
        <v>29.844228725227399</v>
      </c>
    </row>
    <row r="119" spans="1:10" s="117" customFormat="1" x14ac:dyDescent="0.25"/>
    <row r="120" spans="1:10" s="117" customFormat="1" ht="15.75" x14ac:dyDescent="0.25">
      <c r="D120" s="248" t="s">
        <v>213</v>
      </c>
      <c r="E120" s="248"/>
      <c r="F120" s="248"/>
    </row>
    <row r="122" spans="1:10" ht="25.5" x14ac:dyDescent="0.25">
      <c r="A122" s="18" t="s">
        <v>8</v>
      </c>
      <c r="B122" s="168" t="s">
        <v>169</v>
      </c>
      <c r="C122" s="168" t="s">
        <v>6</v>
      </c>
      <c r="D122" s="18" t="s">
        <v>259</v>
      </c>
      <c r="E122" s="18" t="s">
        <v>260</v>
      </c>
      <c r="F122" s="18" t="s">
        <v>261</v>
      </c>
      <c r="G122" s="18" t="s">
        <v>262</v>
      </c>
      <c r="H122" s="18" t="s">
        <v>152</v>
      </c>
      <c r="I122" s="18" t="s">
        <v>152</v>
      </c>
    </row>
    <row r="123" spans="1:10" x14ac:dyDescent="0.25">
      <c r="A123" s="18"/>
      <c r="B123" s="168"/>
      <c r="C123" s="168">
        <v>1</v>
      </c>
      <c r="D123" s="168">
        <v>2</v>
      </c>
      <c r="E123" s="18">
        <v>3</v>
      </c>
      <c r="F123" s="18">
        <v>4</v>
      </c>
      <c r="G123" s="18">
        <v>5</v>
      </c>
      <c r="H123" s="18" t="s">
        <v>153</v>
      </c>
      <c r="I123" s="18" t="s">
        <v>253</v>
      </c>
    </row>
    <row r="124" spans="1:10" x14ac:dyDescent="0.25">
      <c r="A124" s="61">
        <v>9</v>
      </c>
      <c r="B124" s="61"/>
      <c r="C124" s="61" t="s">
        <v>209</v>
      </c>
      <c r="D124" s="173">
        <f t="shared" ref="D124:G124" si="29">D125</f>
        <v>132509.35999999999</v>
      </c>
      <c r="E124" s="173">
        <f t="shared" si="29"/>
        <v>201041.01</v>
      </c>
      <c r="F124" s="173">
        <f t="shared" si="29"/>
        <v>0</v>
      </c>
      <c r="G124" s="173">
        <f t="shared" si="29"/>
        <v>197059.39</v>
      </c>
      <c r="H124" s="174">
        <f t="shared" ref="H124:H126" si="30">G124/D124*100</f>
        <v>148.71356257399481</v>
      </c>
      <c r="I124" s="174">
        <f>G124/E124*100</f>
        <v>98.01949860876644</v>
      </c>
    </row>
    <row r="125" spans="1:10" x14ac:dyDescent="0.25">
      <c r="A125" s="61"/>
      <c r="B125" s="61">
        <v>9222</v>
      </c>
      <c r="C125" s="61" t="s">
        <v>215</v>
      </c>
      <c r="D125" s="173">
        <f t="shared" ref="D125:G125" si="31">SUM(D126:D128)</f>
        <v>132509.35999999999</v>
      </c>
      <c r="E125" s="173">
        <f t="shared" si="31"/>
        <v>201041.01</v>
      </c>
      <c r="F125" s="173">
        <f t="shared" si="31"/>
        <v>0</v>
      </c>
      <c r="G125" s="173">
        <f t="shared" si="31"/>
        <v>197059.39</v>
      </c>
      <c r="H125" s="174">
        <f t="shared" si="30"/>
        <v>148.71356257399481</v>
      </c>
      <c r="I125" s="174">
        <f t="shared" ref="I125:I128" si="32">G125/E125*100</f>
        <v>98.01949860876644</v>
      </c>
    </row>
    <row r="126" spans="1:10" x14ac:dyDescent="0.25">
      <c r="A126" s="118"/>
      <c r="B126" s="162">
        <v>91</v>
      </c>
      <c r="C126" s="83" t="s">
        <v>214</v>
      </c>
      <c r="D126" s="73">
        <v>0</v>
      </c>
      <c r="E126" s="73">
        <v>54275.33</v>
      </c>
      <c r="F126" s="73"/>
      <c r="G126" s="73">
        <v>54275.33</v>
      </c>
      <c r="H126" s="73" t="e">
        <f t="shared" si="30"/>
        <v>#DIV/0!</v>
      </c>
      <c r="I126" s="73">
        <f t="shared" si="32"/>
        <v>100</v>
      </c>
    </row>
    <row r="127" spans="1:10" x14ac:dyDescent="0.25">
      <c r="A127" s="118"/>
      <c r="B127" s="83">
        <v>94</v>
      </c>
      <c r="C127" s="83" t="s">
        <v>216</v>
      </c>
      <c r="D127" s="73">
        <v>65558.95</v>
      </c>
      <c r="E127" s="73">
        <v>10756.25</v>
      </c>
      <c r="F127" s="73"/>
      <c r="G127" s="73">
        <v>10756.25</v>
      </c>
      <c r="H127" s="73">
        <f>G127/D127*100</f>
        <v>16.406989434699611</v>
      </c>
      <c r="I127" s="73">
        <f t="shared" si="32"/>
        <v>100</v>
      </c>
    </row>
    <row r="128" spans="1:10" x14ac:dyDescent="0.25">
      <c r="A128" s="118"/>
      <c r="B128" s="83">
        <v>95</v>
      </c>
      <c r="C128" s="83" t="s">
        <v>221</v>
      </c>
      <c r="D128" s="73">
        <v>66950.41</v>
      </c>
      <c r="E128" s="73">
        <v>136009.43</v>
      </c>
      <c r="F128" s="73"/>
      <c r="G128" s="73">
        <v>132027.81</v>
      </c>
      <c r="H128" s="73">
        <f>G128/D128*100</f>
        <v>197.20239203912266</v>
      </c>
      <c r="I128" s="73">
        <f t="shared" si="32"/>
        <v>97.072541220119817</v>
      </c>
    </row>
    <row r="131" spans="5:5" x14ac:dyDescent="0.25">
      <c r="E131" s="151"/>
    </row>
    <row r="132" spans="5:5" x14ac:dyDescent="0.25">
      <c r="E132" s="151"/>
    </row>
  </sheetData>
  <mergeCells count="7">
    <mergeCell ref="D120:F120"/>
    <mergeCell ref="A1:I1"/>
    <mergeCell ref="A7:I7"/>
    <mergeCell ref="A5:I5"/>
    <mergeCell ref="A3:I3"/>
    <mergeCell ref="A52:I52"/>
    <mergeCell ref="C40:G40"/>
  </mergeCells>
  <pageMargins left="0.25" right="0.25" top="0.75" bottom="0.75" header="0.3" footer="0.3"/>
  <pageSetup paperSize="9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0" zoomScaleNormal="80" workbookViewId="0">
      <selection sqref="A1:G1"/>
    </sheetView>
  </sheetViews>
  <sheetFormatPr defaultRowHeight="15" x14ac:dyDescent="0.25"/>
  <cols>
    <col min="1" max="1" width="46.140625" customWidth="1"/>
    <col min="2" max="2" width="24.42578125" customWidth="1"/>
    <col min="3" max="3" width="18" customWidth="1"/>
    <col min="4" max="4" width="16" customWidth="1"/>
    <col min="5" max="5" width="24.85546875" customWidth="1"/>
    <col min="9" max="9" width="10.85546875" bestFit="1" customWidth="1"/>
    <col min="11" max="11" width="9.85546875" bestFit="1" customWidth="1"/>
  </cols>
  <sheetData>
    <row r="1" spans="1:9" ht="66.75" customHeight="1" x14ac:dyDescent="0.25">
      <c r="A1" s="227" t="s">
        <v>266</v>
      </c>
      <c r="B1" s="227"/>
      <c r="C1" s="227"/>
      <c r="D1" s="227"/>
      <c r="E1" s="227"/>
      <c r="F1" s="227"/>
      <c r="G1" s="227"/>
    </row>
    <row r="2" spans="1:9" ht="18" x14ac:dyDescent="0.25">
      <c r="A2" s="42"/>
      <c r="B2" s="42"/>
      <c r="C2" s="115"/>
      <c r="D2" s="115"/>
      <c r="E2" s="115"/>
      <c r="F2" s="115"/>
      <c r="G2" s="117"/>
    </row>
    <row r="3" spans="1:9" ht="15.75" customHeight="1" x14ac:dyDescent="0.25">
      <c r="A3" s="227" t="s">
        <v>25</v>
      </c>
      <c r="B3" s="227"/>
      <c r="C3" s="227"/>
      <c r="D3" s="227"/>
      <c r="E3" s="227"/>
      <c r="F3" s="227"/>
      <c r="G3" s="227"/>
    </row>
    <row r="4" spans="1:9" ht="18" x14ac:dyDescent="0.25">
      <c r="A4" s="42"/>
      <c r="B4" s="42"/>
      <c r="C4" s="115"/>
      <c r="D4" s="115"/>
      <c r="E4" s="116"/>
      <c r="F4" s="116"/>
      <c r="G4" s="117"/>
    </row>
    <row r="5" spans="1:9" ht="15.75" x14ac:dyDescent="0.25">
      <c r="A5" s="227" t="s">
        <v>7</v>
      </c>
      <c r="B5" s="227"/>
      <c r="C5" s="227"/>
      <c r="D5" s="227"/>
      <c r="E5" s="227"/>
      <c r="F5" s="227"/>
      <c r="G5" s="227"/>
    </row>
    <row r="7" spans="1:9" ht="18" x14ac:dyDescent="0.25">
      <c r="A7" s="115"/>
      <c r="B7" s="115"/>
      <c r="C7" s="115"/>
      <c r="D7" s="115"/>
      <c r="E7" s="116"/>
      <c r="F7" s="116"/>
      <c r="G7" s="116"/>
    </row>
    <row r="8" spans="1:9" ht="15.75" x14ac:dyDescent="0.25">
      <c r="A8" s="250" t="s">
        <v>184</v>
      </c>
      <c r="B8" s="250"/>
      <c r="C8" s="250"/>
      <c r="D8" s="250"/>
      <c r="E8" s="250"/>
      <c r="F8" s="250"/>
      <c r="G8" s="250"/>
    </row>
    <row r="9" spans="1:9" ht="18" x14ac:dyDescent="0.25">
      <c r="A9" s="153"/>
      <c r="B9" s="153"/>
      <c r="C9" s="153"/>
      <c r="D9" s="153"/>
      <c r="E9" s="154"/>
      <c r="F9" s="154"/>
      <c r="G9" s="154"/>
    </row>
    <row r="10" spans="1:9" s="117" customFormat="1" ht="38.25" x14ac:dyDescent="0.25">
      <c r="A10" s="18" t="s">
        <v>19</v>
      </c>
      <c r="B10" s="18" t="s">
        <v>223</v>
      </c>
      <c r="C10" s="18" t="s">
        <v>260</v>
      </c>
      <c r="D10" s="18" t="s">
        <v>261</v>
      </c>
      <c r="E10" s="18" t="s">
        <v>262</v>
      </c>
      <c r="F10" s="18" t="s">
        <v>152</v>
      </c>
      <c r="G10" s="18" t="s">
        <v>128</v>
      </c>
    </row>
    <row r="11" spans="1:9" s="117" customFormat="1" x14ac:dyDescent="0.25">
      <c r="A11" s="155">
        <v>1</v>
      </c>
      <c r="B11" s="156">
        <v>5</v>
      </c>
      <c r="C11" s="156">
        <v>3</v>
      </c>
      <c r="D11" s="156">
        <v>4</v>
      </c>
      <c r="E11" s="156">
        <v>5</v>
      </c>
      <c r="F11" s="156" t="s">
        <v>153</v>
      </c>
      <c r="G11" s="156" t="s">
        <v>253</v>
      </c>
    </row>
    <row r="12" spans="1:9" s="117" customFormat="1" x14ac:dyDescent="0.25">
      <c r="A12" s="192" t="s">
        <v>185</v>
      </c>
      <c r="B12" s="166">
        <f>B13+B15+B17+B20+B25</f>
        <v>1710274.9</v>
      </c>
      <c r="C12" s="166">
        <f t="shared" ref="C12:E12" si="0">C13+C15+C17+C20+C25</f>
        <v>6924594.6200000001</v>
      </c>
      <c r="D12" s="166">
        <f t="shared" si="0"/>
        <v>0</v>
      </c>
      <c r="E12" s="166">
        <f t="shared" si="0"/>
        <v>1623358.9400000002</v>
      </c>
      <c r="F12" s="181">
        <f>E12/B12*100</f>
        <v>94.918012303168354</v>
      </c>
      <c r="G12" s="181">
        <f>E12/C12*100</f>
        <v>23.44337869701895</v>
      </c>
    </row>
    <row r="13" spans="1:9" s="117" customFormat="1" x14ac:dyDescent="0.25">
      <c r="A13" s="162" t="s">
        <v>186</v>
      </c>
      <c r="B13" s="163">
        <f>B14</f>
        <v>29405.06</v>
      </c>
      <c r="C13" s="163">
        <f t="shared" ref="C13:E13" si="1">C14</f>
        <v>89593.66</v>
      </c>
      <c r="D13" s="163">
        <f t="shared" si="1"/>
        <v>0</v>
      </c>
      <c r="E13" s="163">
        <f t="shared" si="1"/>
        <v>0</v>
      </c>
      <c r="F13" s="163">
        <f t="shared" ref="F13:F51" si="2">E13/B13*100</f>
        <v>0</v>
      </c>
      <c r="G13" s="163">
        <f t="shared" ref="G13:G51" si="3">E13/C13*100</f>
        <v>0</v>
      </c>
    </row>
    <row r="14" spans="1:9" s="117" customFormat="1" x14ac:dyDescent="0.25">
      <c r="A14" s="157" t="s">
        <v>187</v>
      </c>
      <c r="B14" s="60">
        <v>29405.06</v>
      </c>
      <c r="C14" s="60">
        <v>89593.66</v>
      </c>
      <c r="D14" s="60"/>
      <c r="E14" s="160"/>
      <c r="F14" s="180">
        <f t="shared" si="2"/>
        <v>0</v>
      </c>
      <c r="G14" s="180">
        <f t="shared" si="3"/>
        <v>0</v>
      </c>
    </row>
    <row r="15" spans="1:9" s="117" customFormat="1" x14ac:dyDescent="0.25">
      <c r="A15" s="162" t="s">
        <v>188</v>
      </c>
      <c r="B15" s="163">
        <f>B16</f>
        <v>3781.66</v>
      </c>
      <c r="C15" s="163">
        <f t="shared" ref="C15:E15" si="4">C16</f>
        <v>7300</v>
      </c>
      <c r="D15" s="163">
        <f t="shared" si="4"/>
        <v>0</v>
      </c>
      <c r="E15" s="163">
        <f t="shared" si="4"/>
        <v>3341</v>
      </c>
      <c r="F15" s="163">
        <f t="shared" si="2"/>
        <v>88.347445301798686</v>
      </c>
      <c r="G15" s="163">
        <f t="shared" si="3"/>
        <v>45.767123287671232</v>
      </c>
    </row>
    <row r="16" spans="1:9" s="117" customFormat="1" x14ac:dyDescent="0.25">
      <c r="A16" s="159" t="s">
        <v>189</v>
      </c>
      <c r="B16" s="60">
        <v>3781.66</v>
      </c>
      <c r="C16" s="60">
        <v>7300</v>
      </c>
      <c r="D16" s="60"/>
      <c r="E16" s="160">
        <v>3341</v>
      </c>
      <c r="F16" s="180">
        <f t="shared" si="2"/>
        <v>88.347445301798686</v>
      </c>
      <c r="G16" s="180">
        <f t="shared" si="3"/>
        <v>45.767123287671232</v>
      </c>
      <c r="I16" s="151"/>
    </row>
    <row r="17" spans="1:11" s="117" customFormat="1" x14ac:dyDescent="0.25">
      <c r="A17" s="164" t="s">
        <v>193</v>
      </c>
      <c r="B17" s="163">
        <f>B18+B19</f>
        <v>176864.97</v>
      </c>
      <c r="C17" s="163">
        <f t="shared" ref="C17:E17" si="5">C18+C19</f>
        <v>262354.92</v>
      </c>
      <c r="D17" s="163">
        <f t="shared" si="5"/>
        <v>0</v>
      </c>
      <c r="E17" s="163">
        <f t="shared" si="5"/>
        <v>0</v>
      </c>
      <c r="F17" s="163">
        <f t="shared" si="2"/>
        <v>0</v>
      </c>
      <c r="G17" s="163">
        <f t="shared" si="3"/>
        <v>0</v>
      </c>
    </row>
    <row r="18" spans="1:11" s="117" customFormat="1" x14ac:dyDescent="0.25">
      <c r="A18" s="159" t="s">
        <v>195</v>
      </c>
      <c r="B18" s="60">
        <v>176864.97</v>
      </c>
      <c r="C18" s="60">
        <v>262354.92</v>
      </c>
      <c r="D18" s="60"/>
      <c r="E18" s="160"/>
      <c r="F18" s="180">
        <f t="shared" si="2"/>
        <v>0</v>
      </c>
      <c r="G18" s="180">
        <f t="shared" si="3"/>
        <v>0</v>
      </c>
    </row>
    <row r="19" spans="1:11" x14ac:dyDescent="0.25">
      <c r="A19" s="159" t="s">
        <v>194</v>
      </c>
      <c r="B19" s="60">
        <v>0</v>
      </c>
      <c r="C19" s="60"/>
      <c r="D19" s="60"/>
      <c r="E19" s="160"/>
      <c r="F19" s="180" t="e">
        <f t="shared" si="2"/>
        <v>#DIV/0!</v>
      </c>
      <c r="G19" s="180" t="e">
        <f t="shared" si="3"/>
        <v>#DIV/0!</v>
      </c>
    </row>
    <row r="20" spans="1:11" s="117" customFormat="1" x14ac:dyDescent="0.25">
      <c r="A20" s="165" t="s">
        <v>196</v>
      </c>
      <c r="B20" s="163">
        <f>SUM(B21:B24)</f>
        <v>1498728.21</v>
      </c>
      <c r="C20" s="163">
        <f t="shared" ref="C20:E20" si="6">SUM(C21:C24)</f>
        <v>6565346.04</v>
      </c>
      <c r="D20" s="163">
        <f t="shared" si="6"/>
        <v>0</v>
      </c>
      <c r="E20" s="163">
        <f t="shared" si="6"/>
        <v>1619877.87</v>
      </c>
      <c r="F20" s="163">
        <f t="shared" si="2"/>
        <v>108.08349767433818</v>
      </c>
      <c r="G20" s="163">
        <f t="shared" si="3"/>
        <v>24.673152947776689</v>
      </c>
    </row>
    <row r="21" spans="1:11" s="117" customFormat="1" x14ac:dyDescent="0.25">
      <c r="A21" s="159" t="s">
        <v>204</v>
      </c>
      <c r="B21" s="60">
        <v>0</v>
      </c>
      <c r="C21" s="60">
        <v>6933.44</v>
      </c>
      <c r="D21" s="60"/>
      <c r="E21" s="167"/>
      <c r="F21" s="180" t="e">
        <f t="shared" si="2"/>
        <v>#DIV/0!</v>
      </c>
      <c r="G21" s="180">
        <f t="shared" si="3"/>
        <v>0</v>
      </c>
    </row>
    <row r="22" spans="1:11" x14ac:dyDescent="0.25">
      <c r="A22" s="159" t="s">
        <v>197</v>
      </c>
      <c r="B22" s="60">
        <v>17910.919999999998</v>
      </c>
      <c r="C22" s="60">
        <v>2980811.18</v>
      </c>
      <c r="D22" s="60"/>
      <c r="E22" s="160"/>
      <c r="F22" s="180">
        <f t="shared" si="2"/>
        <v>0</v>
      </c>
      <c r="G22" s="180">
        <f t="shared" si="3"/>
        <v>0</v>
      </c>
    </row>
    <row r="23" spans="1:11" x14ac:dyDescent="0.25">
      <c r="A23" s="159" t="s">
        <v>198</v>
      </c>
      <c r="B23" s="60">
        <v>1452530.12</v>
      </c>
      <c r="C23" s="60">
        <v>3577601.42</v>
      </c>
      <c r="D23" s="60"/>
      <c r="E23" s="160">
        <v>1619877.87</v>
      </c>
      <c r="F23" s="180">
        <f t="shared" si="2"/>
        <v>111.52112081503687</v>
      </c>
      <c r="G23" s="180">
        <f t="shared" si="3"/>
        <v>45.278321417929227</v>
      </c>
    </row>
    <row r="24" spans="1:11" x14ac:dyDescent="0.25">
      <c r="A24" s="159" t="s">
        <v>200</v>
      </c>
      <c r="B24" s="60">
        <v>28287.17</v>
      </c>
      <c r="C24" s="60"/>
      <c r="D24" s="60"/>
      <c r="E24" s="160"/>
      <c r="F24" s="180">
        <f t="shared" si="2"/>
        <v>0</v>
      </c>
      <c r="G24" s="180" t="e">
        <f t="shared" si="3"/>
        <v>#DIV/0!</v>
      </c>
    </row>
    <row r="25" spans="1:11" x14ac:dyDescent="0.25">
      <c r="A25" s="165" t="s">
        <v>202</v>
      </c>
      <c r="B25" s="163">
        <f>B26</f>
        <v>1495</v>
      </c>
      <c r="C25" s="163">
        <f t="shared" ref="C25:E25" si="7">C26</f>
        <v>0</v>
      </c>
      <c r="D25" s="163">
        <f t="shared" si="7"/>
        <v>0</v>
      </c>
      <c r="E25" s="163">
        <f t="shared" si="7"/>
        <v>140.07</v>
      </c>
      <c r="F25" s="163">
        <f t="shared" si="2"/>
        <v>9.3692307692307679</v>
      </c>
      <c r="G25" s="163" t="e">
        <f t="shared" si="3"/>
        <v>#DIV/0!</v>
      </c>
    </row>
    <row r="26" spans="1:11" x14ac:dyDescent="0.25">
      <c r="A26" s="159" t="s">
        <v>203</v>
      </c>
      <c r="B26" s="60">
        <v>1495</v>
      </c>
      <c r="C26" s="60"/>
      <c r="D26" s="60"/>
      <c r="E26" s="160">
        <v>140.07</v>
      </c>
      <c r="F26" s="180">
        <f t="shared" si="2"/>
        <v>9.3692307692307679</v>
      </c>
      <c r="G26" s="180" t="e">
        <f t="shared" si="3"/>
        <v>#DIV/0!</v>
      </c>
    </row>
    <row r="27" spans="1:11" x14ac:dyDescent="0.25">
      <c r="A27" s="190" t="s">
        <v>190</v>
      </c>
      <c r="B27" s="191">
        <f>B28+B31+B34+B36+B45</f>
        <v>1639107.7200000002</v>
      </c>
      <c r="C27" s="191">
        <f>C28+C31+C34+C36+C45</f>
        <v>6787293.1100000003</v>
      </c>
      <c r="D27" s="191">
        <f>D28+D31+D34+D36+D45</f>
        <v>0</v>
      </c>
      <c r="E27" s="191">
        <f>E28+E31+E34+E36+E45</f>
        <v>2025615.28</v>
      </c>
      <c r="F27" s="181">
        <f t="shared" si="2"/>
        <v>123.58036358952663</v>
      </c>
      <c r="G27" s="181">
        <f t="shared" si="3"/>
        <v>29.844228725227396</v>
      </c>
    </row>
    <row r="28" spans="1:11" s="117" customFormat="1" x14ac:dyDescent="0.25">
      <c r="A28" s="162" t="s">
        <v>186</v>
      </c>
      <c r="B28" s="73">
        <f>B29+B30</f>
        <v>26792.23</v>
      </c>
      <c r="C28" s="73">
        <f t="shared" ref="C28:E28" si="8">C29+C30</f>
        <v>122927</v>
      </c>
      <c r="D28" s="73">
        <f t="shared" si="8"/>
        <v>0</v>
      </c>
      <c r="E28" s="73">
        <f t="shared" si="8"/>
        <v>61725.42</v>
      </c>
      <c r="F28" s="73">
        <f t="shared" si="2"/>
        <v>230.38552595286021</v>
      </c>
      <c r="G28" s="73">
        <f t="shared" si="3"/>
        <v>50.21306954533992</v>
      </c>
    </row>
    <row r="29" spans="1:11" s="117" customFormat="1" x14ac:dyDescent="0.25">
      <c r="A29" s="157" t="s">
        <v>187</v>
      </c>
      <c r="B29" s="60">
        <v>25992.23</v>
      </c>
      <c r="C29" s="60">
        <v>89593.66</v>
      </c>
      <c r="D29" s="60"/>
      <c r="E29" s="160">
        <v>28608.67</v>
      </c>
      <c r="F29" s="180">
        <f t="shared" si="2"/>
        <v>110.0662390260474</v>
      </c>
      <c r="G29" s="180">
        <f t="shared" si="3"/>
        <v>31.93157864072078</v>
      </c>
      <c r="K29" s="151"/>
    </row>
    <row r="30" spans="1:11" s="117" customFormat="1" x14ac:dyDescent="0.25">
      <c r="A30" s="158" t="s">
        <v>191</v>
      </c>
      <c r="B30" s="60">
        <v>800</v>
      </c>
      <c r="C30" s="60">
        <v>33333.339999999997</v>
      </c>
      <c r="D30" s="60"/>
      <c r="E30" s="160">
        <v>33116.75</v>
      </c>
      <c r="F30" s="180">
        <f t="shared" si="2"/>
        <v>4139.59375</v>
      </c>
      <c r="G30" s="180">
        <f t="shared" si="3"/>
        <v>99.350230129953985</v>
      </c>
    </row>
    <row r="31" spans="1:11" s="117" customFormat="1" x14ac:dyDescent="0.25">
      <c r="A31" s="162" t="s">
        <v>188</v>
      </c>
      <c r="B31" s="76">
        <f>B32+B33</f>
        <v>7040.7199999999993</v>
      </c>
      <c r="C31" s="76">
        <f t="shared" ref="C31:E31" si="9">C32+C33</f>
        <v>9259.880000000001</v>
      </c>
      <c r="D31" s="76">
        <f t="shared" si="9"/>
        <v>0</v>
      </c>
      <c r="E31" s="76">
        <f t="shared" si="9"/>
        <v>5228.76</v>
      </c>
      <c r="F31" s="76">
        <f t="shared" si="2"/>
        <v>74.264563851424299</v>
      </c>
      <c r="G31" s="76">
        <f t="shared" si="3"/>
        <v>56.466822464221998</v>
      </c>
    </row>
    <row r="32" spans="1:11" s="117" customFormat="1" x14ac:dyDescent="0.25">
      <c r="A32" s="159" t="s">
        <v>189</v>
      </c>
      <c r="B32" s="60">
        <v>5079.28</v>
      </c>
      <c r="C32" s="60">
        <v>7300</v>
      </c>
      <c r="D32" s="161"/>
      <c r="E32" s="160">
        <v>3908.42</v>
      </c>
      <c r="F32" s="180">
        <f t="shared" si="2"/>
        <v>76.948307634152883</v>
      </c>
      <c r="G32" s="180">
        <f t="shared" si="3"/>
        <v>53.54</v>
      </c>
    </row>
    <row r="33" spans="1:11" s="117" customFormat="1" x14ac:dyDescent="0.25">
      <c r="A33" s="159" t="s">
        <v>192</v>
      </c>
      <c r="B33" s="60">
        <v>1961.44</v>
      </c>
      <c r="C33" s="60">
        <v>1959.88</v>
      </c>
      <c r="D33" s="161"/>
      <c r="E33" s="160">
        <v>1320.34</v>
      </c>
      <c r="F33" s="180">
        <f t="shared" si="2"/>
        <v>67.314829920874459</v>
      </c>
      <c r="G33" s="180">
        <f t="shared" si="3"/>
        <v>67.368410310835344</v>
      </c>
    </row>
    <row r="34" spans="1:11" s="117" customFormat="1" x14ac:dyDescent="0.25">
      <c r="A34" s="164" t="s">
        <v>193</v>
      </c>
      <c r="B34" s="163">
        <f>SUM(B35:B35)</f>
        <v>159106.54</v>
      </c>
      <c r="C34" s="163">
        <f>SUM(C35:C35)</f>
        <v>262354.92</v>
      </c>
      <c r="D34" s="163">
        <f>SUM(D35:D35)</f>
        <v>0</v>
      </c>
      <c r="E34" s="163">
        <f>SUM(E35:E35)</f>
        <v>162379.75</v>
      </c>
      <c r="F34" s="163">
        <f t="shared" si="2"/>
        <v>102.05724415853679</v>
      </c>
      <c r="G34" s="163">
        <f t="shared" si="3"/>
        <v>61.89315984621139</v>
      </c>
    </row>
    <row r="35" spans="1:11" s="117" customFormat="1" x14ac:dyDescent="0.25">
      <c r="A35" s="159" t="s">
        <v>195</v>
      </c>
      <c r="B35" s="60">
        <v>159106.54</v>
      </c>
      <c r="C35" s="60">
        <v>262354.92</v>
      </c>
      <c r="D35" s="161"/>
      <c r="E35" s="160">
        <v>162379.75</v>
      </c>
      <c r="F35" s="180">
        <f t="shared" si="2"/>
        <v>102.05724415853679</v>
      </c>
      <c r="G35" s="180">
        <f t="shared" si="3"/>
        <v>61.89315984621139</v>
      </c>
    </row>
    <row r="36" spans="1:11" s="117" customFormat="1" x14ac:dyDescent="0.25">
      <c r="A36" s="165" t="s">
        <v>196</v>
      </c>
      <c r="B36" s="76">
        <f>SUM(B37:B44)</f>
        <v>1444673.2300000002</v>
      </c>
      <c r="C36" s="76">
        <f t="shared" ref="C36:E36" si="10">SUM(C37:C44)</f>
        <v>6390798.7600000007</v>
      </c>
      <c r="D36" s="76">
        <f t="shared" si="10"/>
        <v>0</v>
      </c>
      <c r="E36" s="76">
        <f t="shared" si="10"/>
        <v>1796181.78</v>
      </c>
      <c r="F36" s="76">
        <f t="shared" si="2"/>
        <v>124.33135346461704</v>
      </c>
      <c r="G36" s="76">
        <f t="shared" si="3"/>
        <v>28.105747770408591</v>
      </c>
    </row>
    <row r="37" spans="1:11" s="117" customFormat="1" x14ac:dyDescent="0.25">
      <c r="A37" s="159" t="s">
        <v>204</v>
      </c>
      <c r="B37" s="60">
        <v>0</v>
      </c>
      <c r="C37" s="60">
        <v>6933.44</v>
      </c>
      <c r="D37" s="161"/>
      <c r="E37" s="161">
        <v>4957.5200000000004</v>
      </c>
      <c r="F37" s="180" t="e">
        <f t="shared" si="2"/>
        <v>#DIV/0!</v>
      </c>
      <c r="G37" s="180">
        <f t="shared" si="3"/>
        <v>71.501592283195663</v>
      </c>
      <c r="K37" s="151"/>
    </row>
    <row r="38" spans="1:11" s="117" customFormat="1" x14ac:dyDescent="0.25">
      <c r="A38" s="159" t="s">
        <v>280</v>
      </c>
      <c r="B38" s="60">
        <v>0</v>
      </c>
      <c r="C38" s="60">
        <v>3361.4</v>
      </c>
      <c r="D38" s="161"/>
      <c r="E38" s="161"/>
      <c r="F38" s="180" t="e">
        <f t="shared" si="2"/>
        <v>#DIV/0!</v>
      </c>
      <c r="G38" s="180"/>
      <c r="K38" s="151"/>
    </row>
    <row r="39" spans="1:11" s="117" customFormat="1" x14ac:dyDescent="0.25">
      <c r="A39" s="159" t="s">
        <v>197</v>
      </c>
      <c r="B39" s="60">
        <v>5332.27</v>
      </c>
      <c r="C39" s="60">
        <v>2980811.18</v>
      </c>
      <c r="D39" s="161"/>
      <c r="E39" s="160">
        <v>28092.54</v>
      </c>
      <c r="F39" s="180">
        <f t="shared" si="2"/>
        <v>526.84016375764918</v>
      </c>
      <c r="G39" s="180">
        <f t="shared" si="3"/>
        <v>0.94244614313342723</v>
      </c>
    </row>
    <row r="40" spans="1:11" s="117" customFormat="1" x14ac:dyDescent="0.25">
      <c r="A40" s="159" t="s">
        <v>247</v>
      </c>
      <c r="B40" s="60">
        <v>11758.31</v>
      </c>
      <c r="C40" s="60">
        <v>19048.12</v>
      </c>
      <c r="D40" s="161"/>
      <c r="E40" s="160"/>
      <c r="F40" s="180">
        <f t="shared" si="2"/>
        <v>0</v>
      </c>
      <c r="G40" s="180">
        <f t="shared" si="3"/>
        <v>0</v>
      </c>
    </row>
    <row r="41" spans="1:11" s="117" customFormat="1" x14ac:dyDescent="0.25">
      <c r="A41" s="159" t="s">
        <v>198</v>
      </c>
      <c r="B41" s="60">
        <v>1396727.05</v>
      </c>
      <c r="C41" s="60">
        <v>3376560.41</v>
      </c>
      <c r="D41" s="161"/>
      <c r="E41" s="160">
        <v>1763065.77</v>
      </c>
      <c r="F41" s="180">
        <f t="shared" si="2"/>
        <v>126.2283686708867</v>
      </c>
      <c r="G41" s="180">
        <f t="shared" si="3"/>
        <v>52.214844573149513</v>
      </c>
    </row>
    <row r="42" spans="1:11" x14ac:dyDescent="0.25">
      <c r="A42" s="159" t="s">
        <v>199</v>
      </c>
      <c r="B42" s="60">
        <v>2400.34</v>
      </c>
      <c r="C42" s="60">
        <v>2862.53</v>
      </c>
      <c r="D42" s="161"/>
      <c r="E42" s="160">
        <v>65.95</v>
      </c>
      <c r="F42" s="180">
        <f t="shared" si="2"/>
        <v>2.7475274336135715</v>
      </c>
      <c r="G42" s="180">
        <f t="shared" si="3"/>
        <v>2.303905985264783</v>
      </c>
    </row>
    <row r="43" spans="1:11" x14ac:dyDescent="0.25">
      <c r="A43" s="159" t="s">
        <v>200</v>
      </c>
      <c r="B43" s="60">
        <v>28455.26</v>
      </c>
      <c r="C43" s="60"/>
      <c r="D43" s="161"/>
      <c r="E43" s="160"/>
      <c r="F43" s="180">
        <f t="shared" si="2"/>
        <v>0</v>
      </c>
      <c r="G43" s="180" t="e">
        <f t="shared" si="3"/>
        <v>#DIV/0!</v>
      </c>
    </row>
    <row r="44" spans="1:11" x14ac:dyDescent="0.25">
      <c r="A44" s="159" t="s">
        <v>201</v>
      </c>
      <c r="B44" s="60">
        <v>0</v>
      </c>
      <c r="C44" s="60">
        <v>1221.68</v>
      </c>
      <c r="D44" s="161"/>
      <c r="E44" s="160"/>
      <c r="F44" s="180" t="e">
        <f t="shared" si="2"/>
        <v>#DIV/0!</v>
      </c>
      <c r="G44" s="180">
        <f t="shared" si="3"/>
        <v>0</v>
      </c>
    </row>
    <row r="45" spans="1:11" x14ac:dyDescent="0.25">
      <c r="A45" s="165" t="s">
        <v>202</v>
      </c>
      <c r="B45" s="76">
        <f>B46</f>
        <v>1495</v>
      </c>
      <c r="C45" s="76">
        <f t="shared" ref="C45:E45" si="11">C46</f>
        <v>1952.55</v>
      </c>
      <c r="D45" s="76">
        <f t="shared" si="11"/>
        <v>0</v>
      </c>
      <c r="E45" s="76">
        <f t="shared" si="11"/>
        <v>99.57</v>
      </c>
      <c r="F45" s="76">
        <f t="shared" si="2"/>
        <v>6.6602006688963211</v>
      </c>
      <c r="G45" s="76">
        <f t="shared" si="3"/>
        <v>5.0994852884689257</v>
      </c>
    </row>
    <row r="46" spans="1:11" x14ac:dyDescent="0.25">
      <c r="A46" s="159" t="s">
        <v>203</v>
      </c>
      <c r="B46" s="60">
        <v>1495</v>
      </c>
      <c r="C46" s="60">
        <v>1952.55</v>
      </c>
      <c r="D46" s="161"/>
      <c r="E46" s="160">
        <v>99.57</v>
      </c>
      <c r="F46" s="180">
        <f t="shared" si="2"/>
        <v>6.6602006688963211</v>
      </c>
      <c r="G46" s="180">
        <f t="shared" si="3"/>
        <v>5.0994852884689257</v>
      </c>
    </row>
    <row r="47" spans="1:11" x14ac:dyDescent="0.25">
      <c r="A47" s="169" t="s">
        <v>205</v>
      </c>
      <c r="B47" s="176">
        <f t="shared" ref="B47:E47" si="12">SUM(B48:B51)</f>
        <v>16920.09</v>
      </c>
      <c r="C47" s="176">
        <f t="shared" si="12"/>
        <v>63739.5</v>
      </c>
      <c r="D47" s="176">
        <f t="shared" si="12"/>
        <v>0</v>
      </c>
      <c r="E47" s="176">
        <f t="shared" si="12"/>
        <v>34503.039999999994</v>
      </c>
      <c r="F47" s="181">
        <f t="shared" si="2"/>
        <v>203.91759145489178</v>
      </c>
      <c r="G47" s="181">
        <f t="shared" si="3"/>
        <v>54.131331434981433</v>
      </c>
    </row>
    <row r="48" spans="1:11" x14ac:dyDescent="0.25">
      <c r="A48" s="14" t="s">
        <v>217</v>
      </c>
      <c r="B48" s="60">
        <v>800</v>
      </c>
      <c r="C48" s="60">
        <v>33333.339999999997</v>
      </c>
      <c r="D48" s="60"/>
      <c r="E48" s="178">
        <f>E30</f>
        <v>33116.75</v>
      </c>
      <c r="F48" s="180">
        <f t="shared" si="2"/>
        <v>4139.59375</v>
      </c>
      <c r="G48" s="180">
        <f t="shared" si="3"/>
        <v>99.350230129953985</v>
      </c>
    </row>
    <row r="49" spans="1:7" x14ac:dyDescent="0.25">
      <c r="A49" s="14" t="s">
        <v>218</v>
      </c>
      <c r="B49" s="60">
        <v>1961.44</v>
      </c>
      <c r="C49" s="60">
        <v>1959.88</v>
      </c>
      <c r="D49" s="60"/>
      <c r="E49" s="178">
        <f>E33</f>
        <v>1320.34</v>
      </c>
      <c r="F49" s="180">
        <f t="shared" si="2"/>
        <v>67.314829920874459</v>
      </c>
      <c r="G49" s="180">
        <f t="shared" si="3"/>
        <v>67.368410310835344</v>
      </c>
    </row>
    <row r="50" spans="1:7" x14ac:dyDescent="0.25">
      <c r="A50" s="177" t="s">
        <v>219</v>
      </c>
      <c r="B50" s="178">
        <v>0</v>
      </c>
      <c r="C50" s="178">
        <v>26493.73</v>
      </c>
      <c r="D50" s="178"/>
      <c r="E50" s="178"/>
      <c r="F50" s="180" t="e">
        <f t="shared" si="2"/>
        <v>#DIV/0!</v>
      </c>
      <c r="G50" s="180">
        <f t="shared" si="3"/>
        <v>0</v>
      </c>
    </row>
    <row r="51" spans="1:7" x14ac:dyDescent="0.25">
      <c r="A51" s="177" t="s">
        <v>220</v>
      </c>
      <c r="B51" s="178">
        <f>B44+B42+B40</f>
        <v>14158.65</v>
      </c>
      <c r="C51" s="178">
        <v>1952.55</v>
      </c>
      <c r="D51" s="178"/>
      <c r="E51" s="178">
        <f>E42</f>
        <v>65.95</v>
      </c>
      <c r="F51" s="180">
        <f t="shared" si="2"/>
        <v>0.46579299580115335</v>
      </c>
      <c r="G51" s="180">
        <f t="shared" si="3"/>
        <v>3.3776343755601652</v>
      </c>
    </row>
    <row r="54" spans="1:7" x14ac:dyDescent="0.25">
      <c r="E54" s="151"/>
    </row>
  </sheetData>
  <mergeCells count="4">
    <mergeCell ref="A8:G8"/>
    <mergeCell ref="A1:G1"/>
    <mergeCell ref="A5:G5"/>
    <mergeCell ref="A3:G3"/>
  </mergeCells>
  <pageMargins left="0.25" right="0.25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="80" zoomScaleNormal="80" workbookViewId="0">
      <selection activeCell="C46" sqref="C46"/>
    </sheetView>
  </sheetViews>
  <sheetFormatPr defaultRowHeight="15" x14ac:dyDescent="0.25"/>
  <cols>
    <col min="1" max="1" width="37.7109375" style="43" customWidth="1"/>
    <col min="2" max="2" width="25.140625" style="43" customWidth="1"/>
    <col min="3" max="3" width="25.28515625" customWidth="1"/>
    <col min="4" max="4" width="24" customWidth="1"/>
    <col min="5" max="5" width="24.28515625" customWidth="1"/>
    <col min="6" max="7" width="9.42578125" bestFit="1" customWidth="1"/>
    <col min="11" max="11" width="11.5703125" bestFit="1" customWidth="1"/>
  </cols>
  <sheetData>
    <row r="1" spans="1:7" ht="50.25" customHeight="1" x14ac:dyDescent="0.25">
      <c r="A1" s="227" t="s">
        <v>266</v>
      </c>
      <c r="B1" s="227"/>
      <c r="C1" s="227"/>
      <c r="D1" s="227"/>
      <c r="E1" s="227"/>
      <c r="F1" s="227"/>
      <c r="G1" s="227"/>
    </row>
    <row r="2" spans="1:7" ht="18" customHeight="1" x14ac:dyDescent="0.25">
      <c r="A2" s="202"/>
      <c r="B2" s="202"/>
      <c r="C2" s="202"/>
      <c r="D2" s="202"/>
      <c r="E2" s="202"/>
      <c r="F2" s="202"/>
      <c r="G2" s="209"/>
    </row>
    <row r="3" spans="1:7" ht="15.75" x14ac:dyDescent="0.25">
      <c r="A3" s="227" t="s">
        <v>25</v>
      </c>
      <c r="B3" s="227"/>
      <c r="C3" s="227"/>
      <c r="D3" s="227"/>
      <c r="E3" s="227"/>
      <c r="F3" s="227"/>
      <c r="G3" s="227"/>
    </row>
    <row r="4" spans="1:7" ht="15.75" x14ac:dyDescent="0.25">
      <c r="A4" s="202"/>
      <c r="B4" s="202"/>
      <c r="C4" s="202"/>
      <c r="D4" s="202"/>
      <c r="E4" s="203"/>
      <c r="F4" s="203"/>
      <c r="G4" s="209"/>
    </row>
    <row r="5" spans="1:7" ht="18" customHeight="1" x14ac:dyDescent="0.25">
      <c r="A5" s="227" t="s">
        <v>7</v>
      </c>
      <c r="B5" s="227"/>
      <c r="C5" s="227"/>
      <c r="D5" s="227"/>
      <c r="E5" s="227"/>
      <c r="F5" s="227"/>
      <c r="G5" s="227"/>
    </row>
    <row r="6" spans="1:7" ht="15.75" x14ac:dyDescent="0.25">
      <c r="A6" s="202"/>
      <c r="B6" s="202"/>
      <c r="C6" s="202"/>
      <c r="D6" s="202"/>
      <c r="E6" s="203"/>
      <c r="F6" s="203"/>
      <c r="G6" s="209"/>
    </row>
    <row r="7" spans="1:7" ht="15.75" customHeight="1" x14ac:dyDescent="0.25">
      <c r="A7" s="227" t="s">
        <v>18</v>
      </c>
      <c r="B7" s="227"/>
      <c r="C7" s="227"/>
      <c r="D7" s="227"/>
      <c r="E7" s="227"/>
      <c r="F7" s="227"/>
      <c r="G7" s="227"/>
    </row>
    <row r="8" spans="1:7" x14ac:dyDescent="0.25">
      <c r="A8" s="207"/>
      <c r="B8" s="207"/>
      <c r="C8" s="207"/>
      <c r="D8" s="207"/>
      <c r="E8" s="208"/>
      <c r="F8" s="208"/>
      <c r="G8" s="41"/>
    </row>
    <row r="9" spans="1:7" ht="25.5" x14ac:dyDescent="0.25">
      <c r="A9" s="18" t="s">
        <v>19</v>
      </c>
      <c r="B9" s="18" t="s">
        <v>259</v>
      </c>
      <c r="C9" s="18" t="s">
        <v>260</v>
      </c>
      <c r="D9" s="18" t="s">
        <v>261</v>
      </c>
      <c r="E9" s="18" t="s">
        <v>262</v>
      </c>
      <c r="F9" s="18" t="s">
        <v>152</v>
      </c>
      <c r="G9" s="18" t="s">
        <v>152</v>
      </c>
    </row>
    <row r="10" spans="1:7" s="117" customFormat="1" ht="30.75" customHeight="1" x14ac:dyDescent="0.25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 t="s">
        <v>153</v>
      </c>
      <c r="G10" s="18" t="s">
        <v>253</v>
      </c>
    </row>
    <row r="11" spans="1:7" ht="15.75" customHeight="1" x14ac:dyDescent="0.25">
      <c r="A11" s="99" t="s">
        <v>20</v>
      </c>
      <c r="B11" s="100">
        <v>1639107.72</v>
      </c>
      <c r="C11" s="100">
        <f>C13+C18</f>
        <v>6787293.1100000003</v>
      </c>
      <c r="D11" s="100">
        <f t="shared" ref="D11:E11" si="0">D13+D18</f>
        <v>0</v>
      </c>
      <c r="E11" s="100">
        <f t="shared" si="0"/>
        <v>2025615.28</v>
      </c>
      <c r="F11" s="100">
        <f>E11/B11*100</f>
        <v>123.58036358952663</v>
      </c>
      <c r="G11" s="100">
        <f>E11/C11*100</f>
        <v>29.844228725227396</v>
      </c>
    </row>
    <row r="12" spans="1:7" x14ac:dyDescent="0.25">
      <c r="A12" s="44" t="s">
        <v>61</v>
      </c>
      <c r="B12" s="136"/>
      <c r="C12" s="137"/>
      <c r="D12" s="137"/>
      <c r="E12" s="137"/>
      <c r="F12" s="89"/>
      <c r="G12" s="89"/>
    </row>
    <row r="13" spans="1:7" s="40" customFormat="1" x14ac:dyDescent="0.25">
      <c r="A13" s="45" t="s">
        <v>62</v>
      </c>
      <c r="B13" s="80">
        <v>1417723.19</v>
      </c>
      <c r="C13" s="138">
        <v>3391848.49</v>
      </c>
      <c r="D13" s="138">
        <v>0</v>
      </c>
      <c r="E13" s="138">
        <v>1845602.5</v>
      </c>
      <c r="F13" s="60">
        <f t="shared" ref="F13:F18" si="1">E13/B13*100</f>
        <v>130.18073718607931</v>
      </c>
      <c r="G13" s="60">
        <f>(E13/C13)*100</f>
        <v>54.412881514056068</v>
      </c>
    </row>
    <row r="14" spans="1:7" s="40" customFormat="1" x14ac:dyDescent="0.25">
      <c r="A14" s="45" t="s">
        <v>63</v>
      </c>
      <c r="B14" s="80"/>
      <c r="C14" s="138"/>
      <c r="D14" s="138"/>
      <c r="E14" s="138"/>
      <c r="F14" s="60"/>
      <c r="G14" s="60"/>
    </row>
    <row r="15" spans="1:7" s="40" customFormat="1" ht="25.5" x14ac:dyDescent="0.25">
      <c r="A15" s="45" t="s">
        <v>64</v>
      </c>
      <c r="B15" s="80"/>
      <c r="C15" s="138"/>
      <c r="D15" s="138"/>
      <c r="E15" s="138"/>
      <c r="F15" s="60"/>
      <c r="G15" s="60"/>
    </row>
    <row r="16" spans="1:7" s="40" customFormat="1" x14ac:dyDescent="0.25">
      <c r="A16" s="45" t="s">
        <v>65</v>
      </c>
      <c r="B16" s="80"/>
      <c r="C16" s="138"/>
      <c r="D16" s="138"/>
      <c r="E16" s="138"/>
      <c r="F16" s="60"/>
      <c r="G16" s="60"/>
    </row>
    <row r="17" spans="1:11" s="40" customFormat="1" ht="25.5" x14ac:dyDescent="0.25">
      <c r="A17" s="45" t="s">
        <v>66</v>
      </c>
      <c r="B17" s="80"/>
      <c r="C17" s="138"/>
      <c r="D17" s="138"/>
      <c r="E17" s="138"/>
      <c r="F17" s="60"/>
      <c r="G17" s="60"/>
    </row>
    <row r="18" spans="1:11" s="40" customFormat="1" x14ac:dyDescent="0.25">
      <c r="A18" s="45" t="s">
        <v>67</v>
      </c>
      <c r="B18" s="80">
        <v>221384.53</v>
      </c>
      <c r="C18" s="138">
        <v>3395444.62</v>
      </c>
      <c r="D18" s="138">
        <v>0</v>
      </c>
      <c r="E18" s="138">
        <v>180012.78</v>
      </c>
      <c r="F18" s="60">
        <f t="shared" si="1"/>
        <v>81.312266941145353</v>
      </c>
      <c r="G18" s="60">
        <f t="shared" ref="G18" si="2">(E18/C18)*100</f>
        <v>5.3015967022310022</v>
      </c>
      <c r="K18" s="221"/>
    </row>
    <row r="19" spans="1:11" s="40" customFormat="1" x14ac:dyDescent="0.25">
      <c r="A19" s="45" t="s">
        <v>68</v>
      </c>
      <c r="B19" s="66"/>
      <c r="C19" s="67"/>
      <c r="D19" s="67"/>
      <c r="E19" s="67"/>
      <c r="F19" s="89"/>
      <c r="G19" s="89"/>
    </row>
    <row r="20" spans="1:11" s="40" customFormat="1" ht="25.5" x14ac:dyDescent="0.25">
      <c r="A20" s="45" t="s">
        <v>69</v>
      </c>
      <c r="B20" s="66"/>
      <c r="C20" s="67"/>
      <c r="D20" s="67"/>
      <c r="E20" s="67"/>
      <c r="F20" s="135"/>
      <c r="G20" s="89"/>
    </row>
  </sheetData>
  <mergeCells count="4">
    <mergeCell ref="A7:G7"/>
    <mergeCell ref="A5:G5"/>
    <mergeCell ref="A3:G3"/>
    <mergeCell ref="A1:G1"/>
  </mergeCells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zoomScale="80" zoomScaleNormal="80" workbookViewId="0">
      <selection activeCell="A2" sqref="A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41" bestFit="1" customWidth="1"/>
    <col min="5" max="5" width="23.42578125" customWidth="1"/>
    <col min="6" max="6" width="25.28515625" customWidth="1"/>
    <col min="7" max="7" width="23.140625" customWidth="1"/>
    <col min="8" max="8" width="25.28515625" customWidth="1"/>
    <col min="9" max="9" width="21.5703125" customWidth="1"/>
    <col min="10" max="10" width="20.28515625" customWidth="1"/>
  </cols>
  <sheetData>
    <row r="1" spans="1:10" ht="42" customHeight="1" x14ac:dyDescent="0.25">
      <c r="A1" s="227" t="s">
        <v>265</v>
      </c>
      <c r="B1" s="227"/>
      <c r="C1" s="227"/>
      <c r="D1" s="227"/>
      <c r="E1" s="227"/>
      <c r="F1" s="227"/>
      <c r="G1" s="227"/>
      <c r="H1" s="227"/>
      <c r="I1" s="227"/>
      <c r="J1" s="227"/>
    </row>
    <row r="2" spans="1:10" ht="18" customHeight="1" x14ac:dyDescent="0.25">
      <c r="A2" s="115"/>
      <c r="B2" s="115"/>
      <c r="C2" s="115"/>
      <c r="D2" s="115"/>
      <c r="E2" s="115"/>
      <c r="F2" s="115"/>
      <c r="G2" s="115"/>
      <c r="H2" s="115"/>
      <c r="I2" s="115"/>
      <c r="J2" s="114"/>
    </row>
    <row r="3" spans="1:10" ht="15.75" customHeight="1" x14ac:dyDescent="0.25">
      <c r="A3" s="227" t="s">
        <v>25</v>
      </c>
      <c r="B3" s="227"/>
      <c r="C3" s="227"/>
      <c r="D3" s="227"/>
      <c r="E3" s="227"/>
      <c r="F3" s="227"/>
      <c r="G3" s="227"/>
      <c r="H3" s="227"/>
      <c r="I3" s="227"/>
      <c r="J3" s="227"/>
    </row>
    <row r="4" spans="1:10" ht="18" x14ac:dyDescent="0.25">
      <c r="A4" s="115"/>
      <c r="B4" s="115"/>
      <c r="C4" s="115"/>
      <c r="D4" s="115"/>
      <c r="E4" s="115"/>
      <c r="F4" s="115"/>
      <c r="G4" s="115"/>
      <c r="H4" s="116"/>
      <c r="I4" s="116"/>
      <c r="J4" s="114"/>
    </row>
    <row r="5" spans="1:10" ht="18" customHeight="1" x14ac:dyDescent="0.25">
      <c r="A5" s="227" t="s">
        <v>21</v>
      </c>
      <c r="B5" s="227"/>
      <c r="C5" s="227"/>
      <c r="D5" s="227"/>
      <c r="E5" s="227"/>
      <c r="F5" s="227"/>
      <c r="G5" s="227"/>
      <c r="H5" s="227"/>
      <c r="I5" s="227"/>
      <c r="J5" s="227"/>
    </row>
    <row r="6" spans="1:10" ht="18" x14ac:dyDescent="0.25">
      <c r="A6" s="3"/>
      <c r="B6" s="3"/>
      <c r="C6" s="3"/>
      <c r="D6" s="3"/>
      <c r="E6" s="22"/>
      <c r="F6" s="3"/>
      <c r="G6" s="3"/>
      <c r="H6" s="4"/>
      <c r="I6" s="4"/>
    </row>
    <row r="7" spans="1:10" ht="25.5" x14ac:dyDescent="0.25">
      <c r="A7" s="18" t="s">
        <v>8</v>
      </c>
      <c r="B7" s="17" t="s">
        <v>9</v>
      </c>
      <c r="C7" s="17" t="s">
        <v>10</v>
      </c>
      <c r="D7" s="17" t="s">
        <v>37</v>
      </c>
      <c r="E7" s="18" t="s">
        <v>259</v>
      </c>
      <c r="F7" s="18" t="s">
        <v>260</v>
      </c>
      <c r="G7" s="18" t="s">
        <v>261</v>
      </c>
      <c r="H7" s="18" t="s">
        <v>262</v>
      </c>
      <c r="I7" s="18" t="s">
        <v>152</v>
      </c>
      <c r="J7" s="18" t="s">
        <v>152</v>
      </c>
    </row>
    <row r="8" spans="1:10" ht="25.5" x14ac:dyDescent="0.25">
      <c r="A8" s="9">
        <v>8</v>
      </c>
      <c r="B8" s="9"/>
      <c r="C8" s="9"/>
      <c r="D8" s="9" t="s">
        <v>22</v>
      </c>
      <c r="E8" s="9"/>
      <c r="F8" s="7"/>
      <c r="G8" s="7"/>
      <c r="H8" s="7"/>
      <c r="I8" s="7"/>
      <c r="J8" s="7"/>
    </row>
    <row r="9" spans="1:10" s="41" customFormat="1" ht="25.5" x14ac:dyDescent="0.25">
      <c r="A9" s="14"/>
      <c r="B9" s="14">
        <v>81</v>
      </c>
      <c r="C9" s="14"/>
      <c r="D9" s="14" t="s">
        <v>60</v>
      </c>
      <c r="E9" s="14"/>
      <c r="F9" s="7"/>
      <c r="G9" s="7"/>
      <c r="H9" s="7"/>
      <c r="I9" s="7"/>
      <c r="J9" s="7"/>
    </row>
    <row r="10" spans="1:10" x14ac:dyDescent="0.25">
      <c r="A10" s="9"/>
      <c r="B10" s="9"/>
      <c r="C10" s="16" t="s">
        <v>45</v>
      </c>
      <c r="D10" s="16" t="s">
        <v>46</v>
      </c>
      <c r="E10" s="16"/>
      <c r="F10" s="7"/>
      <c r="G10" s="7"/>
      <c r="H10" s="7"/>
      <c r="I10" s="7"/>
      <c r="J10" s="7"/>
    </row>
    <row r="11" spans="1:10" x14ac:dyDescent="0.25">
      <c r="A11" s="9"/>
      <c r="B11" s="25" t="s">
        <v>34</v>
      </c>
      <c r="C11" s="16"/>
      <c r="D11" s="16"/>
      <c r="E11" s="16"/>
      <c r="F11" s="7"/>
      <c r="G11" s="7"/>
      <c r="H11" s="7"/>
      <c r="I11" s="7"/>
      <c r="J11" s="7"/>
    </row>
    <row r="12" spans="1:10" x14ac:dyDescent="0.25">
      <c r="A12" s="9"/>
      <c r="B12" s="14">
        <v>84</v>
      </c>
      <c r="C12" s="14"/>
      <c r="D12" s="14" t="s">
        <v>29</v>
      </c>
      <c r="E12" s="14"/>
      <c r="F12" s="7"/>
      <c r="G12" s="7"/>
      <c r="H12" s="7"/>
      <c r="I12" s="7"/>
      <c r="J12" s="7"/>
    </row>
    <row r="13" spans="1:10" ht="25.5" x14ac:dyDescent="0.25">
      <c r="A13" s="10"/>
      <c r="B13" s="10"/>
      <c r="C13" s="11" t="s">
        <v>58</v>
      </c>
      <c r="D13" s="15" t="s">
        <v>59</v>
      </c>
      <c r="E13" s="15"/>
      <c r="F13" s="7"/>
      <c r="G13" s="7"/>
      <c r="H13" s="7"/>
      <c r="I13" s="7"/>
      <c r="J13" s="7"/>
    </row>
    <row r="14" spans="1:10" ht="25.5" x14ac:dyDescent="0.25">
      <c r="A14" s="12">
        <v>5</v>
      </c>
      <c r="B14" s="13"/>
      <c r="C14" s="13"/>
      <c r="D14" s="23" t="s">
        <v>23</v>
      </c>
      <c r="E14" s="23"/>
      <c r="F14" s="7"/>
      <c r="G14" s="7"/>
      <c r="H14" s="7"/>
      <c r="I14" s="7"/>
      <c r="J14" s="7"/>
    </row>
    <row r="15" spans="1:10" ht="25.5" x14ac:dyDescent="0.25">
      <c r="A15" s="14"/>
      <c r="B15" s="14">
        <v>54</v>
      </c>
      <c r="C15" s="14"/>
      <c r="D15" s="24" t="s">
        <v>30</v>
      </c>
      <c r="E15" s="24"/>
      <c r="F15" s="7"/>
      <c r="G15" s="7"/>
      <c r="H15" s="7"/>
      <c r="I15" s="7"/>
      <c r="J15" s="8"/>
    </row>
    <row r="16" spans="1:10" x14ac:dyDescent="0.25">
      <c r="A16" s="10"/>
      <c r="B16" s="10"/>
      <c r="C16" s="11" t="s">
        <v>49</v>
      </c>
      <c r="D16" s="11" t="s">
        <v>12</v>
      </c>
      <c r="E16" s="11"/>
      <c r="F16" s="7"/>
      <c r="G16" s="7"/>
      <c r="H16" s="7"/>
      <c r="I16" s="7"/>
      <c r="J16" s="7"/>
    </row>
    <row r="17" spans="1:10" x14ac:dyDescent="0.25">
      <c r="A17" s="10"/>
      <c r="B17" s="10"/>
      <c r="C17" s="16" t="s">
        <v>45</v>
      </c>
      <c r="D17" s="16" t="s">
        <v>46</v>
      </c>
      <c r="E17" s="16"/>
      <c r="F17" s="7"/>
      <c r="G17" s="7"/>
      <c r="H17" s="7"/>
      <c r="I17" s="7"/>
      <c r="J17" s="7"/>
    </row>
    <row r="18" spans="1:10" x14ac:dyDescent="0.25">
      <c r="A18" s="14"/>
      <c r="B18" s="14"/>
      <c r="C18" s="11" t="s">
        <v>54</v>
      </c>
      <c r="D18" s="11" t="s">
        <v>55</v>
      </c>
      <c r="E18" s="11"/>
      <c r="F18" s="7"/>
      <c r="G18" s="7"/>
      <c r="H18" s="7"/>
      <c r="I18" s="7"/>
      <c r="J18" s="8"/>
    </row>
    <row r="19" spans="1:10" ht="25.5" x14ac:dyDescent="0.25">
      <c r="A19" s="10"/>
      <c r="B19" s="10"/>
      <c r="C19" s="11" t="s">
        <v>43</v>
      </c>
      <c r="D19" s="15" t="s">
        <v>44</v>
      </c>
      <c r="E19" s="15"/>
      <c r="F19" s="7"/>
      <c r="G19" s="7"/>
      <c r="H19" s="7"/>
      <c r="I19" s="7"/>
      <c r="J19" s="7"/>
    </row>
    <row r="20" spans="1:10" x14ac:dyDescent="0.25">
      <c r="A20" s="10"/>
      <c r="B20" s="25"/>
      <c r="C20" s="11" t="s">
        <v>52</v>
      </c>
      <c r="D20" s="11" t="s">
        <v>53</v>
      </c>
      <c r="E20" s="11"/>
      <c r="F20" s="7"/>
      <c r="G20" s="7"/>
      <c r="H20" s="7"/>
      <c r="I20" s="7"/>
      <c r="J20" s="7"/>
    </row>
    <row r="21" spans="1:10" x14ac:dyDescent="0.25">
      <c r="A21" s="10"/>
      <c r="B21" s="10"/>
      <c r="C21" s="11" t="s">
        <v>39</v>
      </c>
      <c r="D21" s="11" t="s">
        <v>40</v>
      </c>
      <c r="E21" s="11"/>
      <c r="F21" s="7"/>
      <c r="G21" s="7"/>
      <c r="H21" s="7"/>
      <c r="I21" s="7"/>
      <c r="J21" s="7"/>
    </row>
    <row r="22" spans="1:10" x14ac:dyDescent="0.25">
      <c r="A22" s="10"/>
      <c r="B22" s="25"/>
      <c r="C22" s="11" t="s">
        <v>41</v>
      </c>
      <c r="D22" s="11" t="s">
        <v>42</v>
      </c>
      <c r="E22" s="11"/>
      <c r="F22" s="7"/>
      <c r="G22" s="7"/>
      <c r="H22" s="7"/>
      <c r="I22" s="7"/>
      <c r="J22" s="7"/>
    </row>
    <row r="23" spans="1:10" s="40" customFormat="1" x14ac:dyDescent="0.25">
      <c r="A23" s="11"/>
      <c r="B23" s="16"/>
      <c r="C23" s="16" t="s">
        <v>47</v>
      </c>
      <c r="D23" s="16" t="s">
        <v>48</v>
      </c>
      <c r="E23" s="16"/>
      <c r="F23" s="39"/>
      <c r="G23" s="39"/>
      <c r="H23" s="39"/>
      <c r="I23" s="39"/>
      <c r="J23" s="39"/>
    </row>
    <row r="24" spans="1:10" x14ac:dyDescent="0.25">
      <c r="A24" s="14"/>
      <c r="B24" s="14"/>
      <c r="C24" s="11" t="s">
        <v>50</v>
      </c>
      <c r="D24" s="11" t="s">
        <v>51</v>
      </c>
      <c r="E24" s="11"/>
      <c r="F24" s="7"/>
      <c r="G24" s="7"/>
      <c r="H24" s="7"/>
      <c r="I24" s="7"/>
      <c r="J24" s="8"/>
    </row>
  </sheetData>
  <mergeCells count="3">
    <mergeCell ref="A5:J5"/>
    <mergeCell ref="A3:J3"/>
    <mergeCell ref="A1:J1"/>
  </mergeCells>
  <pageMargins left="0.70866141732283472" right="0.70866141732283472" top="0.74803149606299213" bottom="0.74803149606299213" header="0.31496062992125984" footer="0.31496062992125984"/>
  <pageSetup paperSize="9" scale="4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4"/>
  <sheetViews>
    <sheetView zoomScale="80" zoomScaleNormal="80" workbookViewId="0">
      <selection activeCell="A206" sqref="A206:C20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42578125" customWidth="1"/>
    <col min="4" max="4" width="28.85546875" customWidth="1"/>
    <col min="5" max="5" width="23.7109375" customWidth="1"/>
    <col min="6" max="6" width="23" customWidth="1"/>
    <col min="7" max="7" width="23.42578125" customWidth="1"/>
    <col min="8" max="8" width="9.42578125" bestFit="1" customWidth="1"/>
  </cols>
  <sheetData>
    <row r="1" spans="1:10" ht="48.75" customHeight="1" x14ac:dyDescent="0.25">
      <c r="A1" s="227" t="s">
        <v>265</v>
      </c>
      <c r="B1" s="227"/>
      <c r="C1" s="227"/>
      <c r="D1" s="227"/>
      <c r="E1" s="227"/>
      <c r="F1" s="227"/>
      <c r="G1" s="227"/>
      <c r="H1" s="227"/>
      <c r="I1" s="120"/>
      <c r="J1" s="120"/>
    </row>
    <row r="2" spans="1:10" ht="18" x14ac:dyDescent="0.25">
      <c r="A2" s="112"/>
      <c r="B2" s="112"/>
      <c r="C2" s="112"/>
      <c r="D2" s="112"/>
      <c r="E2" s="112"/>
      <c r="F2" s="112"/>
      <c r="G2" s="113"/>
      <c r="H2" s="111"/>
    </row>
    <row r="3" spans="1:10" ht="18" customHeight="1" x14ac:dyDescent="0.25">
      <c r="A3" s="227" t="s">
        <v>24</v>
      </c>
      <c r="B3" s="227"/>
      <c r="C3" s="227"/>
      <c r="D3" s="227"/>
      <c r="E3" s="227"/>
      <c r="F3" s="227"/>
      <c r="G3" s="227"/>
      <c r="H3" s="227"/>
    </row>
    <row r="4" spans="1:10" ht="18" x14ac:dyDescent="0.25">
      <c r="A4" s="3"/>
      <c r="B4" s="3"/>
      <c r="C4" s="3"/>
      <c r="D4" s="266" t="s">
        <v>206</v>
      </c>
      <c r="E4" s="266"/>
      <c r="F4" s="266"/>
      <c r="G4" s="266"/>
    </row>
    <row r="5" spans="1:10" ht="25.5" x14ac:dyDescent="0.25">
      <c r="A5" s="260" t="s">
        <v>26</v>
      </c>
      <c r="B5" s="261"/>
      <c r="C5" s="262"/>
      <c r="D5" s="17" t="s">
        <v>27</v>
      </c>
      <c r="E5" s="18" t="s">
        <v>260</v>
      </c>
      <c r="F5" s="18" t="s">
        <v>261</v>
      </c>
      <c r="G5" s="18" t="s">
        <v>264</v>
      </c>
      <c r="H5" s="18" t="s">
        <v>128</v>
      </c>
    </row>
    <row r="6" spans="1:10" ht="29.25" customHeight="1" x14ac:dyDescent="0.25">
      <c r="A6" s="260">
        <v>1</v>
      </c>
      <c r="B6" s="267"/>
      <c r="C6" s="267"/>
      <c r="D6" s="268"/>
      <c r="E6" s="18">
        <v>2</v>
      </c>
      <c r="F6" s="18">
        <v>3</v>
      </c>
      <c r="G6" s="18">
        <v>4</v>
      </c>
      <c r="H6" s="18" t="s">
        <v>254</v>
      </c>
    </row>
    <row r="7" spans="1:10" ht="25.5" x14ac:dyDescent="0.25">
      <c r="A7" s="263" t="s">
        <v>82</v>
      </c>
      <c r="B7" s="264"/>
      <c r="C7" s="265"/>
      <c r="D7" s="71" t="s">
        <v>83</v>
      </c>
      <c r="E7" s="79">
        <f>E8+E22+E28+E36+E44+E48+E53+E64+E71+E77+E82+E87+E120</f>
        <v>3396644.62</v>
      </c>
      <c r="F7" s="79">
        <f t="shared" ref="F7:G7" si="0">F8+F22+F28+F36+F44+F48+F53+F64+F71+F77+F82+F87+F120</f>
        <v>0</v>
      </c>
      <c r="G7" s="79">
        <f t="shared" si="0"/>
        <v>180012.77999999997</v>
      </c>
      <c r="H7" s="79">
        <f>G7/E7*100</f>
        <v>5.2997237020339201</v>
      </c>
    </row>
    <row r="8" spans="1:10" ht="25.5" x14ac:dyDescent="0.25">
      <c r="A8" s="254" t="s">
        <v>84</v>
      </c>
      <c r="B8" s="255"/>
      <c r="C8" s="256"/>
      <c r="D8" s="72" t="s">
        <v>85</v>
      </c>
      <c r="E8" s="74">
        <f>E9+E17</f>
        <v>0</v>
      </c>
      <c r="F8" s="74">
        <f>F9+F17</f>
        <v>0</v>
      </c>
      <c r="G8" s="74">
        <f>G9+G17+G13</f>
        <v>2250</v>
      </c>
      <c r="H8" s="74" t="e">
        <f t="shared" ref="H8:H77" si="1">G8/E8*100</f>
        <v>#DIV/0!</v>
      </c>
    </row>
    <row r="9" spans="1:10" s="40" customFormat="1" x14ac:dyDescent="0.25">
      <c r="A9" s="251" t="s">
        <v>131</v>
      </c>
      <c r="B9" s="252"/>
      <c r="C9" s="253"/>
      <c r="D9" s="77" t="s">
        <v>12</v>
      </c>
      <c r="E9" s="78">
        <f>E10</f>
        <v>0</v>
      </c>
      <c r="F9" s="78">
        <f t="shared" ref="F9:G10" si="2">F10</f>
        <v>0</v>
      </c>
      <c r="G9" s="78">
        <f t="shared" si="2"/>
        <v>0</v>
      </c>
      <c r="H9" s="78" t="e">
        <f t="shared" si="1"/>
        <v>#DIV/0!</v>
      </c>
    </row>
    <row r="10" spans="1:10" x14ac:dyDescent="0.25">
      <c r="A10" s="127">
        <v>3</v>
      </c>
      <c r="B10" s="126"/>
      <c r="C10" s="128"/>
      <c r="D10" s="26" t="s">
        <v>15</v>
      </c>
      <c r="E10" s="60">
        <f>E11</f>
        <v>0</v>
      </c>
      <c r="F10" s="60">
        <f t="shared" si="2"/>
        <v>0</v>
      </c>
      <c r="G10" s="60">
        <f t="shared" si="2"/>
        <v>0</v>
      </c>
      <c r="H10" s="60" t="e">
        <f t="shared" si="1"/>
        <v>#DIV/0!</v>
      </c>
    </row>
    <row r="11" spans="1:10" x14ac:dyDescent="0.25">
      <c r="A11" s="124"/>
      <c r="B11" s="126">
        <v>32</v>
      </c>
      <c r="C11" s="125"/>
      <c r="D11" s="26" t="s">
        <v>28</v>
      </c>
      <c r="E11" s="60">
        <v>0</v>
      </c>
      <c r="F11" s="60">
        <v>0</v>
      </c>
      <c r="G11" s="60">
        <f>G12</f>
        <v>0</v>
      </c>
      <c r="H11" s="60" t="e">
        <f t="shared" si="1"/>
        <v>#DIV/0!</v>
      </c>
    </row>
    <row r="12" spans="1:10" s="117" customFormat="1" ht="26.25" customHeight="1" x14ac:dyDescent="0.25">
      <c r="A12" s="107"/>
      <c r="B12" s="108"/>
      <c r="C12" s="109">
        <v>3291</v>
      </c>
      <c r="D12" s="121" t="s">
        <v>154</v>
      </c>
      <c r="E12" s="60">
        <v>0</v>
      </c>
      <c r="F12" s="60">
        <v>0</v>
      </c>
      <c r="G12" s="60">
        <v>0</v>
      </c>
      <c r="H12" s="60" t="e">
        <f t="shared" si="1"/>
        <v>#DIV/0!</v>
      </c>
    </row>
    <row r="13" spans="1:10" s="117" customFormat="1" ht="15" customHeight="1" x14ac:dyDescent="0.25">
      <c r="A13" s="251" t="s">
        <v>283</v>
      </c>
      <c r="B13" s="252"/>
      <c r="C13" s="253"/>
      <c r="D13" s="215" t="s">
        <v>284</v>
      </c>
      <c r="E13" s="78">
        <v>0</v>
      </c>
      <c r="F13" s="78">
        <v>0</v>
      </c>
      <c r="G13" s="78">
        <f>G14</f>
        <v>2250</v>
      </c>
      <c r="H13" s="78" t="e">
        <v>#DIV/0!</v>
      </c>
    </row>
    <row r="14" spans="1:10" s="117" customFormat="1" ht="15" customHeight="1" x14ac:dyDescent="0.25">
      <c r="A14" s="222">
        <v>3</v>
      </c>
      <c r="B14" s="218"/>
      <c r="C14" s="219"/>
      <c r="D14" s="121" t="s">
        <v>15</v>
      </c>
      <c r="E14" s="188">
        <v>0</v>
      </c>
      <c r="F14" s="188"/>
      <c r="G14" s="188">
        <f>G15</f>
        <v>2250</v>
      </c>
      <c r="H14" s="188" t="e">
        <v>#DIV/0!</v>
      </c>
    </row>
    <row r="15" spans="1:10" s="117" customFormat="1" ht="38.25" x14ac:dyDescent="0.25">
      <c r="A15" s="223"/>
      <c r="B15" s="216">
        <v>37</v>
      </c>
      <c r="C15" s="217"/>
      <c r="D15" s="121" t="s">
        <v>95</v>
      </c>
      <c r="E15" s="60">
        <v>0</v>
      </c>
      <c r="F15" s="60"/>
      <c r="G15" s="60">
        <f>G16</f>
        <v>2250</v>
      </c>
      <c r="H15" s="188" t="e">
        <v>#DIV/0!</v>
      </c>
    </row>
    <row r="16" spans="1:10" s="117" customFormat="1" ht="25.5" x14ac:dyDescent="0.25">
      <c r="A16" s="223"/>
      <c r="B16" s="216"/>
      <c r="C16" s="217">
        <v>3721</v>
      </c>
      <c r="D16" s="121" t="s">
        <v>285</v>
      </c>
      <c r="E16" s="60">
        <v>0</v>
      </c>
      <c r="F16" s="60"/>
      <c r="G16" s="60">
        <v>2250</v>
      </c>
      <c r="H16" s="188" t="e">
        <v>#DIV/0!</v>
      </c>
    </row>
    <row r="17" spans="1:8" x14ac:dyDescent="0.25">
      <c r="A17" s="269" t="s">
        <v>125</v>
      </c>
      <c r="B17" s="270"/>
      <c r="C17" s="271"/>
      <c r="D17" s="101" t="s">
        <v>126</v>
      </c>
      <c r="E17" s="75">
        <v>0</v>
      </c>
      <c r="F17" s="75">
        <f>F18</f>
        <v>0</v>
      </c>
      <c r="G17" s="75">
        <f>G18</f>
        <v>0</v>
      </c>
      <c r="H17" s="75" t="e">
        <f t="shared" si="1"/>
        <v>#DIV/0!</v>
      </c>
    </row>
    <row r="18" spans="1:8" x14ac:dyDescent="0.25">
      <c r="A18" s="127">
        <v>3</v>
      </c>
      <c r="B18" s="108"/>
      <c r="C18" s="109"/>
      <c r="D18" s="102" t="s">
        <v>15</v>
      </c>
      <c r="E18" s="60">
        <v>0</v>
      </c>
      <c r="F18" s="60">
        <v>0</v>
      </c>
      <c r="G18" s="60">
        <f>G19</f>
        <v>0</v>
      </c>
      <c r="H18" s="60" t="e">
        <f t="shared" si="1"/>
        <v>#DIV/0!</v>
      </c>
    </row>
    <row r="19" spans="1:8" x14ac:dyDescent="0.25">
      <c r="A19" s="107"/>
      <c r="B19" s="108">
        <v>32</v>
      </c>
      <c r="C19" s="109"/>
      <c r="D19" s="102" t="s">
        <v>28</v>
      </c>
      <c r="E19" s="60">
        <v>0</v>
      </c>
      <c r="F19" s="60">
        <v>0</v>
      </c>
      <c r="G19" s="60">
        <v>0</v>
      </c>
      <c r="H19" s="60" t="e">
        <f t="shared" si="1"/>
        <v>#DIV/0!</v>
      </c>
    </row>
    <row r="20" spans="1:8" x14ac:dyDescent="0.25">
      <c r="A20" s="107"/>
      <c r="B20" s="108"/>
      <c r="C20" s="109">
        <v>3211</v>
      </c>
      <c r="D20" s="102" t="s">
        <v>134</v>
      </c>
      <c r="E20" s="60">
        <v>0</v>
      </c>
      <c r="F20" s="60">
        <v>0</v>
      </c>
      <c r="G20" s="60">
        <v>0</v>
      </c>
      <c r="H20" s="60" t="e">
        <f t="shared" si="1"/>
        <v>#DIV/0!</v>
      </c>
    </row>
    <row r="21" spans="1:8" ht="25.5" x14ac:dyDescent="0.25">
      <c r="A21" s="107"/>
      <c r="B21" s="108"/>
      <c r="C21" s="109">
        <v>3221</v>
      </c>
      <c r="D21" s="102" t="s">
        <v>135</v>
      </c>
      <c r="E21" s="60">
        <v>0</v>
      </c>
      <c r="F21" s="60">
        <v>0</v>
      </c>
      <c r="G21" s="60">
        <v>0</v>
      </c>
      <c r="H21" s="60" t="e">
        <f t="shared" si="1"/>
        <v>#DIV/0!</v>
      </c>
    </row>
    <row r="22" spans="1:8" x14ac:dyDescent="0.25">
      <c r="A22" s="254" t="s">
        <v>87</v>
      </c>
      <c r="B22" s="255"/>
      <c r="C22" s="256"/>
      <c r="D22" s="72" t="s">
        <v>88</v>
      </c>
      <c r="E22" s="74">
        <f>E23</f>
        <v>729.99</v>
      </c>
      <c r="F22" s="74">
        <f>F23</f>
        <v>0</v>
      </c>
      <c r="G22" s="74">
        <f t="shared" ref="G22" si="3">G23</f>
        <v>398.17999999999995</v>
      </c>
      <c r="H22" s="74">
        <f t="shared" si="1"/>
        <v>54.545952684283336</v>
      </c>
    </row>
    <row r="23" spans="1:8" s="40" customFormat="1" x14ac:dyDescent="0.25">
      <c r="A23" s="251" t="s">
        <v>86</v>
      </c>
      <c r="B23" s="252"/>
      <c r="C23" s="253"/>
      <c r="D23" s="77" t="s">
        <v>12</v>
      </c>
      <c r="E23" s="78">
        <f t="shared" ref="E23:E24" si="4">E24</f>
        <v>729.99</v>
      </c>
      <c r="F23" s="78">
        <f>F24</f>
        <v>0</v>
      </c>
      <c r="G23" s="78">
        <f t="shared" ref="G23:G24" si="5">G24</f>
        <v>398.17999999999995</v>
      </c>
      <c r="H23" s="78">
        <f t="shared" si="1"/>
        <v>54.545952684283336</v>
      </c>
    </row>
    <row r="24" spans="1:8" x14ac:dyDescent="0.25">
      <c r="A24" s="107">
        <v>3</v>
      </c>
      <c r="B24" s="108"/>
      <c r="C24" s="109"/>
      <c r="D24" s="57" t="s">
        <v>15</v>
      </c>
      <c r="E24" s="60">
        <f t="shared" si="4"/>
        <v>729.99</v>
      </c>
      <c r="F24" s="60">
        <v>0</v>
      </c>
      <c r="G24" s="60">
        <f t="shared" si="5"/>
        <v>398.17999999999995</v>
      </c>
      <c r="H24" s="60">
        <f t="shared" si="1"/>
        <v>54.545952684283336</v>
      </c>
    </row>
    <row r="25" spans="1:8" x14ac:dyDescent="0.25">
      <c r="A25" s="107"/>
      <c r="B25" s="108">
        <v>31</v>
      </c>
      <c r="C25" s="109"/>
      <c r="D25" s="57" t="s">
        <v>16</v>
      </c>
      <c r="E25" s="60">
        <v>729.99</v>
      </c>
      <c r="F25" s="60">
        <v>0</v>
      </c>
      <c r="G25" s="60">
        <f>G26+G27</f>
        <v>398.17999999999995</v>
      </c>
      <c r="H25" s="60">
        <f t="shared" si="1"/>
        <v>54.545952684283336</v>
      </c>
    </row>
    <row r="26" spans="1:8" s="117" customFormat="1" x14ac:dyDescent="0.25">
      <c r="A26" s="107"/>
      <c r="B26" s="108"/>
      <c r="C26" s="109">
        <v>3111</v>
      </c>
      <c r="D26" s="121" t="s">
        <v>143</v>
      </c>
      <c r="E26" s="60"/>
      <c r="F26" s="60"/>
      <c r="G26" s="60">
        <v>341.78</v>
      </c>
      <c r="H26" s="60" t="e">
        <f t="shared" si="1"/>
        <v>#DIV/0!</v>
      </c>
    </row>
    <row r="27" spans="1:8" s="117" customFormat="1" ht="25.5" x14ac:dyDescent="0.25">
      <c r="A27" s="107"/>
      <c r="B27" s="108"/>
      <c r="C27" s="109">
        <v>3132</v>
      </c>
      <c r="D27" s="121" t="s">
        <v>145</v>
      </c>
      <c r="E27" s="60"/>
      <c r="F27" s="60"/>
      <c r="G27" s="60">
        <v>56.4</v>
      </c>
      <c r="H27" s="60" t="e">
        <f t="shared" si="1"/>
        <v>#DIV/0!</v>
      </c>
    </row>
    <row r="28" spans="1:8" ht="25.5" x14ac:dyDescent="0.25">
      <c r="A28" s="254" t="s">
        <v>89</v>
      </c>
      <c r="B28" s="255"/>
      <c r="C28" s="256"/>
      <c r="D28" s="72" t="s">
        <v>90</v>
      </c>
      <c r="E28" s="74">
        <f>E29</f>
        <v>30281.379999999997</v>
      </c>
      <c r="F28" s="74">
        <f>F29</f>
        <v>0</v>
      </c>
      <c r="G28" s="74">
        <f t="shared" ref="G28" si="6">G29</f>
        <v>0</v>
      </c>
      <c r="H28" s="74">
        <f t="shared" si="1"/>
        <v>0</v>
      </c>
    </row>
    <row r="29" spans="1:8" s="40" customFormat="1" ht="15" customHeight="1" x14ac:dyDescent="0.25">
      <c r="A29" s="251" t="s">
        <v>86</v>
      </c>
      <c r="B29" s="252"/>
      <c r="C29" s="253"/>
      <c r="D29" s="77" t="s">
        <v>12</v>
      </c>
      <c r="E29" s="78">
        <f t="shared" ref="E29" si="7">E30</f>
        <v>30281.379999999997</v>
      </c>
      <c r="F29" s="78">
        <f>F30</f>
        <v>0</v>
      </c>
      <c r="G29" s="78">
        <f>G30</f>
        <v>0</v>
      </c>
      <c r="H29" s="78">
        <f t="shared" si="1"/>
        <v>0</v>
      </c>
    </row>
    <row r="30" spans="1:8" ht="15" customHeight="1" x14ac:dyDescent="0.25">
      <c r="A30" s="127">
        <v>3</v>
      </c>
      <c r="B30" s="126"/>
      <c r="C30" s="128"/>
      <c r="D30" s="57" t="s">
        <v>15</v>
      </c>
      <c r="E30" s="60">
        <f>E31+E33</f>
        <v>30281.379999999997</v>
      </c>
      <c r="F30" s="60">
        <v>0</v>
      </c>
      <c r="G30" s="60">
        <f>G31+G33</f>
        <v>0</v>
      </c>
      <c r="H30" s="60">
        <f t="shared" si="1"/>
        <v>0</v>
      </c>
    </row>
    <row r="31" spans="1:8" x14ac:dyDescent="0.25">
      <c r="A31" s="127"/>
      <c r="B31" s="126">
        <v>31</v>
      </c>
      <c r="C31" s="128"/>
      <c r="D31" s="57" t="s">
        <v>16</v>
      </c>
      <c r="E31" s="60">
        <v>23892.1</v>
      </c>
      <c r="F31" s="60"/>
      <c r="G31" s="60">
        <f>G32</f>
        <v>0</v>
      </c>
      <c r="H31" s="60">
        <f t="shared" si="1"/>
        <v>0</v>
      </c>
    </row>
    <row r="32" spans="1:8" s="117" customFormat="1" x14ac:dyDescent="0.25">
      <c r="A32" s="127"/>
      <c r="B32" s="126"/>
      <c r="C32" s="128">
        <v>3121</v>
      </c>
      <c r="D32" s="121" t="s">
        <v>144</v>
      </c>
      <c r="E32" s="60"/>
      <c r="F32" s="60"/>
      <c r="G32" s="60">
        <v>0</v>
      </c>
      <c r="H32" s="60" t="e">
        <f t="shared" si="1"/>
        <v>#DIV/0!</v>
      </c>
    </row>
    <row r="33" spans="1:8" x14ac:dyDescent="0.25">
      <c r="A33" s="127"/>
      <c r="B33" s="126">
        <v>32</v>
      </c>
      <c r="C33" s="128"/>
      <c r="D33" s="102" t="s">
        <v>28</v>
      </c>
      <c r="E33" s="60">
        <v>6389.28</v>
      </c>
      <c r="F33" s="60"/>
      <c r="G33" s="60">
        <f>G34+G35</f>
        <v>0</v>
      </c>
      <c r="H33" s="60">
        <f t="shared" si="1"/>
        <v>0</v>
      </c>
    </row>
    <row r="34" spans="1:8" s="117" customFormat="1" x14ac:dyDescent="0.25">
      <c r="A34" s="127"/>
      <c r="B34" s="126"/>
      <c r="C34" s="128">
        <v>3211</v>
      </c>
      <c r="D34" s="121" t="s">
        <v>134</v>
      </c>
      <c r="E34" s="60"/>
      <c r="F34" s="60"/>
      <c r="G34" s="60">
        <v>0</v>
      </c>
      <c r="H34" s="60" t="e">
        <f t="shared" si="1"/>
        <v>#DIV/0!</v>
      </c>
    </row>
    <row r="35" spans="1:8" s="117" customFormat="1" ht="25.5" x14ac:dyDescent="0.25">
      <c r="A35" s="127"/>
      <c r="B35" s="126"/>
      <c r="C35" s="128">
        <v>3212</v>
      </c>
      <c r="D35" s="121" t="s">
        <v>155</v>
      </c>
      <c r="E35" s="60"/>
      <c r="F35" s="60"/>
      <c r="G35" s="60">
        <v>0</v>
      </c>
      <c r="H35" s="60" t="e">
        <f t="shared" si="1"/>
        <v>#DIV/0!</v>
      </c>
    </row>
    <row r="36" spans="1:8" ht="30" customHeight="1" x14ac:dyDescent="0.25">
      <c r="A36" s="254" t="s">
        <v>91</v>
      </c>
      <c r="B36" s="255"/>
      <c r="C36" s="256"/>
      <c r="D36" s="72" t="s">
        <v>92</v>
      </c>
      <c r="E36" s="74">
        <f>E38+E41</f>
        <v>110000</v>
      </c>
      <c r="F36" s="74">
        <f>F38+F41</f>
        <v>0</v>
      </c>
      <c r="G36" s="74">
        <f>G38+G41</f>
        <v>0</v>
      </c>
      <c r="H36" s="74">
        <f t="shared" si="1"/>
        <v>0</v>
      </c>
    </row>
    <row r="37" spans="1:8" s="40" customFormat="1" x14ac:dyDescent="0.25">
      <c r="A37" s="251" t="s">
        <v>93</v>
      </c>
      <c r="B37" s="252"/>
      <c r="C37" s="253"/>
      <c r="D37" s="77" t="s">
        <v>94</v>
      </c>
      <c r="E37" s="78">
        <f t="shared" ref="E37" si="8">E38</f>
        <v>70000</v>
      </c>
      <c r="F37" s="78">
        <f>F38</f>
        <v>0</v>
      </c>
      <c r="G37" s="78">
        <f t="shared" ref="G37" si="9">G38</f>
        <v>0</v>
      </c>
      <c r="H37" s="78">
        <f t="shared" si="1"/>
        <v>0</v>
      </c>
    </row>
    <row r="38" spans="1:8" x14ac:dyDescent="0.25">
      <c r="A38" s="127">
        <v>3</v>
      </c>
      <c r="B38" s="126"/>
      <c r="C38" s="128"/>
      <c r="D38" s="57" t="s">
        <v>15</v>
      </c>
      <c r="E38" s="60">
        <f t="shared" ref="E38" si="10">E39</f>
        <v>70000</v>
      </c>
      <c r="F38" s="60">
        <f>F39</f>
        <v>0</v>
      </c>
      <c r="G38" s="60">
        <f t="shared" ref="G38" si="11">G39</f>
        <v>0</v>
      </c>
      <c r="H38" s="60">
        <f t="shared" si="1"/>
        <v>0</v>
      </c>
    </row>
    <row r="39" spans="1:8" ht="38.25" x14ac:dyDescent="0.25">
      <c r="A39" s="127"/>
      <c r="B39" s="126">
        <v>37</v>
      </c>
      <c r="C39" s="128"/>
      <c r="D39" s="57" t="s">
        <v>95</v>
      </c>
      <c r="E39" s="60">
        <v>70000</v>
      </c>
      <c r="F39" s="60"/>
      <c r="G39" s="60">
        <f>G40</f>
        <v>0</v>
      </c>
      <c r="H39" s="60">
        <f t="shared" si="1"/>
        <v>0</v>
      </c>
    </row>
    <row r="40" spans="1:8" ht="23.25" customHeight="1" x14ac:dyDescent="0.25">
      <c r="A40" s="127"/>
      <c r="B40" s="126"/>
      <c r="C40" s="128">
        <v>3722</v>
      </c>
      <c r="D40" s="102" t="s">
        <v>132</v>
      </c>
      <c r="E40" s="60"/>
      <c r="F40" s="60"/>
      <c r="G40" s="60"/>
      <c r="H40" s="60" t="e">
        <f t="shared" si="1"/>
        <v>#DIV/0!</v>
      </c>
    </row>
    <row r="41" spans="1:8" ht="25.5" x14ac:dyDescent="0.25">
      <c r="A41" s="127">
        <v>4</v>
      </c>
      <c r="B41" s="126"/>
      <c r="C41" s="128"/>
      <c r="D41" s="57" t="s">
        <v>17</v>
      </c>
      <c r="E41" s="60">
        <v>40000</v>
      </c>
      <c r="F41" s="60">
        <f>F42</f>
        <v>0</v>
      </c>
      <c r="G41" s="60">
        <f>G42</f>
        <v>0</v>
      </c>
      <c r="H41" s="60">
        <f t="shared" si="1"/>
        <v>0</v>
      </c>
    </row>
    <row r="42" spans="1:8" ht="25.5" x14ac:dyDescent="0.25">
      <c r="A42" s="127"/>
      <c r="B42" s="126">
        <v>42</v>
      </c>
      <c r="C42" s="128"/>
      <c r="D42" s="57" t="s">
        <v>36</v>
      </c>
      <c r="E42" s="60">
        <v>0</v>
      </c>
      <c r="F42" s="60"/>
      <c r="G42" s="60">
        <f>G43</f>
        <v>0</v>
      </c>
      <c r="H42" s="60" t="e">
        <f t="shared" si="1"/>
        <v>#DIV/0!</v>
      </c>
    </row>
    <row r="43" spans="1:8" x14ac:dyDescent="0.25">
      <c r="A43" s="127"/>
      <c r="B43" s="126"/>
      <c r="C43" s="128">
        <v>4241</v>
      </c>
      <c r="D43" s="102" t="s">
        <v>133</v>
      </c>
      <c r="E43" s="60"/>
      <c r="F43" s="60"/>
      <c r="G43" s="60"/>
      <c r="H43" s="60" t="e">
        <f t="shared" si="1"/>
        <v>#DIV/0!</v>
      </c>
    </row>
    <row r="44" spans="1:8" s="117" customFormat="1" ht="34.5" customHeight="1" x14ac:dyDescent="0.25">
      <c r="A44" s="254" t="s">
        <v>267</v>
      </c>
      <c r="B44" s="255"/>
      <c r="C44" s="256"/>
      <c r="D44" s="213" t="s">
        <v>268</v>
      </c>
      <c r="E44" s="74">
        <f>E45</f>
        <v>1200</v>
      </c>
      <c r="F44" s="74"/>
      <c r="G44" s="74">
        <f>G45</f>
        <v>0</v>
      </c>
      <c r="H44" s="74">
        <f t="shared" si="1"/>
        <v>0</v>
      </c>
    </row>
    <row r="45" spans="1:8" s="117" customFormat="1" x14ac:dyDescent="0.25">
      <c r="A45" s="251" t="s">
        <v>93</v>
      </c>
      <c r="B45" s="252"/>
      <c r="C45" s="253"/>
      <c r="D45" s="212" t="s">
        <v>94</v>
      </c>
      <c r="E45" s="78">
        <f>E46</f>
        <v>1200</v>
      </c>
      <c r="F45" s="78"/>
      <c r="G45" s="78">
        <f>G46</f>
        <v>0</v>
      </c>
      <c r="H45" s="78">
        <f t="shared" si="1"/>
        <v>0</v>
      </c>
    </row>
    <row r="46" spans="1:8" s="117" customFormat="1" ht="25.5" x14ac:dyDescent="0.25">
      <c r="A46" s="127">
        <v>4</v>
      </c>
      <c r="B46" s="126"/>
      <c r="C46" s="128"/>
      <c r="D46" s="121" t="s">
        <v>17</v>
      </c>
      <c r="E46" s="60">
        <f>E47</f>
        <v>1200</v>
      </c>
      <c r="F46" s="60"/>
      <c r="G46" s="60">
        <f>G47</f>
        <v>0</v>
      </c>
      <c r="H46" s="60">
        <f t="shared" si="1"/>
        <v>0</v>
      </c>
    </row>
    <row r="47" spans="1:8" s="117" customFormat="1" ht="25.5" x14ac:dyDescent="0.25">
      <c r="A47" s="127"/>
      <c r="B47" s="126">
        <v>42</v>
      </c>
      <c r="C47" s="128"/>
      <c r="D47" s="121" t="s">
        <v>36</v>
      </c>
      <c r="E47" s="60">
        <v>1200</v>
      </c>
      <c r="F47" s="60"/>
      <c r="G47" s="60">
        <v>0</v>
      </c>
      <c r="H47" s="60">
        <f t="shared" si="1"/>
        <v>0</v>
      </c>
    </row>
    <row r="48" spans="1:8" s="117" customFormat="1" ht="22.5" customHeight="1" x14ac:dyDescent="0.25">
      <c r="A48" s="254" t="s">
        <v>240</v>
      </c>
      <c r="B48" s="255"/>
      <c r="C48" s="256"/>
      <c r="D48" s="214" t="s">
        <v>241</v>
      </c>
      <c r="E48" s="74">
        <f>E49</f>
        <v>705.95</v>
      </c>
      <c r="F48" s="74">
        <f t="shared" ref="F48:G49" si="12">F49</f>
        <v>0</v>
      </c>
      <c r="G48" s="74">
        <f t="shared" si="12"/>
        <v>64</v>
      </c>
      <c r="H48" s="74">
        <f t="shared" si="1"/>
        <v>9.0657978610383161</v>
      </c>
    </row>
    <row r="49" spans="1:8" s="117" customFormat="1" x14ac:dyDescent="0.25">
      <c r="A49" s="251" t="s">
        <v>129</v>
      </c>
      <c r="B49" s="252"/>
      <c r="C49" s="253"/>
      <c r="D49" s="182" t="s">
        <v>94</v>
      </c>
      <c r="E49" s="189">
        <f>E50</f>
        <v>705.95</v>
      </c>
      <c r="F49" s="189">
        <f t="shared" si="12"/>
        <v>0</v>
      </c>
      <c r="G49" s="189">
        <f t="shared" si="12"/>
        <v>64</v>
      </c>
      <c r="H49" s="189">
        <f t="shared" si="1"/>
        <v>9.0657978610383161</v>
      </c>
    </row>
    <row r="50" spans="1:8" s="117" customFormat="1" x14ac:dyDescent="0.25">
      <c r="A50" s="185">
        <v>3</v>
      </c>
      <c r="B50" s="186"/>
      <c r="C50" s="187"/>
      <c r="D50" s="59" t="s">
        <v>15</v>
      </c>
      <c r="E50" s="188">
        <f>E51</f>
        <v>705.95</v>
      </c>
      <c r="F50" s="188">
        <f t="shared" ref="F50:G50" si="13">F51</f>
        <v>0</v>
      </c>
      <c r="G50" s="188">
        <f t="shared" si="13"/>
        <v>64</v>
      </c>
      <c r="H50" s="188">
        <f t="shared" si="1"/>
        <v>9.0657978610383161</v>
      </c>
    </row>
    <row r="51" spans="1:8" s="117" customFormat="1" x14ac:dyDescent="0.25">
      <c r="A51" s="127"/>
      <c r="B51" s="126">
        <v>32</v>
      </c>
      <c r="C51" s="128"/>
      <c r="D51" s="121" t="s">
        <v>28</v>
      </c>
      <c r="E51" s="60">
        <v>705.95</v>
      </c>
      <c r="F51" s="60">
        <f t="shared" ref="F51:G51" si="14">F52</f>
        <v>0</v>
      </c>
      <c r="G51" s="60">
        <f t="shared" si="14"/>
        <v>64</v>
      </c>
      <c r="H51" s="188">
        <f t="shared" si="1"/>
        <v>9.0657978610383161</v>
      </c>
    </row>
    <row r="52" spans="1:8" s="117" customFormat="1" ht="25.5" x14ac:dyDescent="0.25">
      <c r="A52" s="127"/>
      <c r="B52" s="126"/>
      <c r="C52" s="128">
        <v>3221</v>
      </c>
      <c r="D52" s="121" t="s">
        <v>135</v>
      </c>
      <c r="E52" s="60"/>
      <c r="F52" s="60"/>
      <c r="G52" s="60">
        <v>64</v>
      </c>
      <c r="H52" s="188" t="e">
        <f t="shared" si="1"/>
        <v>#DIV/0!</v>
      </c>
    </row>
    <row r="53" spans="1:8" ht="30" customHeight="1" x14ac:dyDescent="0.25">
      <c r="A53" s="254" t="s">
        <v>96</v>
      </c>
      <c r="B53" s="255"/>
      <c r="C53" s="256"/>
      <c r="D53" s="72" t="s">
        <v>97</v>
      </c>
      <c r="E53" s="74">
        <f>E54+E57+E60</f>
        <v>3389.8500000000004</v>
      </c>
      <c r="F53" s="74">
        <f t="shared" ref="F53:G53" si="15">F54+F57+F60</f>
        <v>0</v>
      </c>
      <c r="G53" s="74">
        <f t="shared" si="15"/>
        <v>0</v>
      </c>
      <c r="H53" s="74">
        <f t="shared" si="1"/>
        <v>0</v>
      </c>
    </row>
    <row r="54" spans="1:8" ht="23.25" customHeight="1" x14ac:dyDescent="0.25">
      <c r="A54" s="251" t="s">
        <v>129</v>
      </c>
      <c r="B54" s="252"/>
      <c r="C54" s="253"/>
      <c r="D54" s="101" t="s">
        <v>130</v>
      </c>
      <c r="E54" s="75">
        <f>E55</f>
        <v>215.62</v>
      </c>
      <c r="F54" s="75">
        <f t="shared" ref="F54:G55" si="16">F55</f>
        <v>0</v>
      </c>
      <c r="G54" s="75">
        <f t="shared" si="16"/>
        <v>0</v>
      </c>
      <c r="H54" s="75">
        <f t="shared" si="1"/>
        <v>0</v>
      </c>
    </row>
    <row r="55" spans="1:8" x14ac:dyDescent="0.25">
      <c r="A55" s="127">
        <v>3</v>
      </c>
      <c r="B55" s="126"/>
      <c r="C55" s="102"/>
      <c r="D55" s="102" t="s">
        <v>15</v>
      </c>
      <c r="E55" s="60">
        <f>E56</f>
        <v>215.62</v>
      </c>
      <c r="F55" s="60">
        <f t="shared" si="16"/>
        <v>0</v>
      </c>
      <c r="G55" s="60">
        <f t="shared" si="16"/>
        <v>0</v>
      </c>
      <c r="H55" s="60">
        <f t="shared" si="1"/>
        <v>0</v>
      </c>
    </row>
    <row r="56" spans="1:8" x14ac:dyDescent="0.25">
      <c r="A56" s="127"/>
      <c r="B56" s="126">
        <v>32</v>
      </c>
      <c r="C56" s="102"/>
      <c r="D56" s="102" t="s">
        <v>28</v>
      </c>
      <c r="E56" s="60">
        <v>215.62</v>
      </c>
      <c r="F56" s="60"/>
      <c r="G56" s="60">
        <v>0</v>
      </c>
      <c r="H56" s="60">
        <f t="shared" si="1"/>
        <v>0</v>
      </c>
    </row>
    <row r="57" spans="1:8" s="40" customFormat="1" ht="25.5" x14ac:dyDescent="0.25">
      <c r="A57" s="251" t="s">
        <v>98</v>
      </c>
      <c r="B57" s="252"/>
      <c r="C57" s="253"/>
      <c r="D57" s="77" t="s">
        <v>99</v>
      </c>
      <c r="E57" s="78">
        <f t="shared" ref="E57:E58" si="17">E58</f>
        <v>1221.68</v>
      </c>
      <c r="F57" s="78">
        <f>F58</f>
        <v>0</v>
      </c>
      <c r="G57" s="78">
        <f t="shared" ref="G57:G58" si="18">G58</f>
        <v>0</v>
      </c>
      <c r="H57" s="78">
        <f t="shared" si="1"/>
        <v>0</v>
      </c>
    </row>
    <row r="58" spans="1:8" x14ac:dyDescent="0.25">
      <c r="A58" s="134">
        <v>3</v>
      </c>
      <c r="B58" s="58"/>
      <c r="C58" s="59"/>
      <c r="D58" s="57" t="s">
        <v>15</v>
      </c>
      <c r="E58" s="60">
        <f t="shared" si="17"/>
        <v>1221.68</v>
      </c>
      <c r="F58" s="60">
        <f>F59</f>
        <v>0</v>
      </c>
      <c r="G58" s="60">
        <f t="shared" si="18"/>
        <v>0</v>
      </c>
      <c r="H58" s="60">
        <f t="shared" si="1"/>
        <v>0</v>
      </c>
    </row>
    <row r="59" spans="1:8" x14ac:dyDescent="0.25">
      <c r="A59" s="55"/>
      <c r="B59" s="126">
        <v>32</v>
      </c>
      <c r="C59" s="57"/>
      <c r="D59" s="57" t="s">
        <v>28</v>
      </c>
      <c r="E59" s="60">
        <v>1221.68</v>
      </c>
      <c r="F59" s="60"/>
      <c r="G59" s="60">
        <v>0</v>
      </c>
      <c r="H59" s="60">
        <f t="shared" si="1"/>
        <v>0</v>
      </c>
    </row>
    <row r="60" spans="1:8" s="117" customFormat="1" ht="15" customHeight="1" x14ac:dyDescent="0.25">
      <c r="A60" s="251" t="s">
        <v>269</v>
      </c>
      <c r="B60" s="252"/>
      <c r="C60" s="253"/>
      <c r="D60" s="182" t="s">
        <v>126</v>
      </c>
      <c r="E60" s="78">
        <f>E61</f>
        <v>1952.55</v>
      </c>
      <c r="F60" s="78"/>
      <c r="G60" s="78"/>
      <c r="H60" s="78">
        <f t="shared" si="1"/>
        <v>0</v>
      </c>
    </row>
    <row r="61" spans="1:8" s="117" customFormat="1" ht="25.5" x14ac:dyDescent="0.25">
      <c r="A61" s="122">
        <v>4</v>
      </c>
      <c r="B61" s="126"/>
      <c r="C61" s="121"/>
      <c r="D61" s="121" t="s">
        <v>17</v>
      </c>
      <c r="E61" s="90">
        <f>E62</f>
        <v>1952.55</v>
      </c>
      <c r="F61" s="90"/>
      <c r="G61" s="90"/>
      <c r="H61" s="90">
        <f t="shared" si="1"/>
        <v>0</v>
      </c>
    </row>
    <row r="62" spans="1:8" s="117" customFormat="1" ht="25.5" x14ac:dyDescent="0.25">
      <c r="A62" s="122"/>
      <c r="B62" s="126">
        <v>42</v>
      </c>
      <c r="C62" s="121"/>
      <c r="D62" s="121" t="s">
        <v>36</v>
      </c>
      <c r="E62" s="90">
        <v>1952.55</v>
      </c>
      <c r="F62" s="90"/>
      <c r="G62" s="90"/>
      <c r="H62" s="90">
        <f t="shared" si="1"/>
        <v>0</v>
      </c>
    </row>
    <row r="63" spans="1:8" s="117" customFormat="1" x14ac:dyDescent="0.25">
      <c r="A63" s="122"/>
      <c r="B63" s="126"/>
      <c r="C63" s="121">
        <v>4227</v>
      </c>
      <c r="D63" s="121"/>
      <c r="E63" s="90"/>
      <c r="F63" s="90"/>
      <c r="G63" s="90">
        <v>0</v>
      </c>
      <c r="H63" s="90" t="e">
        <f t="shared" si="1"/>
        <v>#DIV/0!</v>
      </c>
    </row>
    <row r="64" spans="1:8" s="117" customFormat="1" x14ac:dyDescent="0.25">
      <c r="A64" s="254" t="s">
        <v>271</v>
      </c>
      <c r="B64" s="255"/>
      <c r="C64" s="256"/>
      <c r="D64" s="213" t="s">
        <v>270</v>
      </c>
      <c r="E64" s="74">
        <f>E65</f>
        <v>33333.339999999997</v>
      </c>
      <c r="F64" s="74">
        <f t="shared" ref="F64:G64" si="19">F65</f>
        <v>0</v>
      </c>
      <c r="G64" s="74">
        <f t="shared" si="19"/>
        <v>33116.75</v>
      </c>
      <c r="H64" s="74">
        <f t="shared" si="1"/>
        <v>99.350230129953985</v>
      </c>
    </row>
    <row r="65" spans="1:8" s="117" customFormat="1" x14ac:dyDescent="0.25">
      <c r="A65" s="251" t="s">
        <v>131</v>
      </c>
      <c r="B65" s="252"/>
      <c r="C65" s="253"/>
      <c r="D65" s="212" t="s">
        <v>12</v>
      </c>
      <c r="E65" s="78">
        <f>E66</f>
        <v>33333.339999999997</v>
      </c>
      <c r="F65" s="78"/>
      <c r="G65" s="78">
        <f>G66</f>
        <v>33116.75</v>
      </c>
      <c r="H65" s="78">
        <f t="shared" si="1"/>
        <v>99.350230129953985</v>
      </c>
    </row>
    <row r="66" spans="1:8" s="117" customFormat="1" ht="25.5" x14ac:dyDescent="0.25">
      <c r="A66" s="122">
        <v>4</v>
      </c>
      <c r="B66" s="126"/>
      <c r="C66" s="121"/>
      <c r="D66" s="121" t="s">
        <v>17</v>
      </c>
      <c r="E66" s="90">
        <f>E67</f>
        <v>33333.339999999997</v>
      </c>
      <c r="F66" s="90"/>
      <c r="G66" s="90">
        <f>G67</f>
        <v>33116.75</v>
      </c>
      <c r="H66" s="90">
        <f t="shared" si="1"/>
        <v>99.350230129953985</v>
      </c>
    </row>
    <row r="67" spans="1:8" s="117" customFormat="1" ht="25.5" x14ac:dyDescent="0.25">
      <c r="A67" s="122"/>
      <c r="B67" s="126">
        <v>42</v>
      </c>
      <c r="C67" s="121"/>
      <c r="D67" s="121" t="s">
        <v>36</v>
      </c>
      <c r="E67" s="90">
        <v>33333.339999999997</v>
      </c>
      <c r="F67" s="90"/>
      <c r="G67" s="90">
        <f>SUM(G68:G70)</f>
        <v>33116.75</v>
      </c>
      <c r="H67" s="90">
        <f t="shared" si="1"/>
        <v>99.350230129953985</v>
      </c>
    </row>
    <row r="68" spans="1:8" s="117" customFormat="1" x14ac:dyDescent="0.25">
      <c r="A68" s="122"/>
      <c r="B68" s="126"/>
      <c r="C68" s="121">
        <v>4221</v>
      </c>
      <c r="D68" s="121" t="s">
        <v>138</v>
      </c>
      <c r="E68" s="90"/>
      <c r="F68" s="90"/>
      <c r="G68" s="90">
        <v>29570.5</v>
      </c>
      <c r="H68" s="90" t="e">
        <f t="shared" si="1"/>
        <v>#DIV/0!</v>
      </c>
    </row>
    <row r="69" spans="1:8" s="117" customFormat="1" x14ac:dyDescent="0.25">
      <c r="A69" s="122"/>
      <c r="B69" s="126"/>
      <c r="C69" s="121">
        <v>4223</v>
      </c>
      <c r="D69" s="121" t="s">
        <v>158</v>
      </c>
      <c r="E69" s="90"/>
      <c r="F69" s="90"/>
      <c r="G69" s="90">
        <v>1872.5</v>
      </c>
      <c r="H69" s="90" t="e">
        <f t="shared" si="1"/>
        <v>#DIV/0!</v>
      </c>
    </row>
    <row r="70" spans="1:8" s="117" customFormat="1" ht="27.75" customHeight="1" x14ac:dyDescent="0.25">
      <c r="A70" s="122"/>
      <c r="B70" s="126"/>
      <c r="C70" s="121">
        <v>4227</v>
      </c>
      <c r="D70" s="121" t="s">
        <v>139</v>
      </c>
      <c r="E70" s="90"/>
      <c r="F70" s="90"/>
      <c r="G70" s="90">
        <v>1673.75</v>
      </c>
      <c r="H70" s="90" t="e">
        <f t="shared" si="1"/>
        <v>#DIV/0!</v>
      </c>
    </row>
    <row r="71" spans="1:8" s="117" customFormat="1" ht="38.25" x14ac:dyDescent="0.25">
      <c r="A71" s="254" t="s">
        <v>273</v>
      </c>
      <c r="B71" s="255"/>
      <c r="C71" s="256"/>
      <c r="D71" s="213" t="s">
        <v>272</v>
      </c>
      <c r="E71" s="74">
        <f>E72</f>
        <v>2941521.9</v>
      </c>
      <c r="F71" s="74">
        <f t="shared" ref="F71" si="20">F72</f>
        <v>0</v>
      </c>
      <c r="G71" s="74">
        <f>G72</f>
        <v>0</v>
      </c>
      <c r="H71" s="74">
        <f t="shared" si="1"/>
        <v>0</v>
      </c>
    </row>
    <row r="72" spans="1:8" s="117" customFormat="1" x14ac:dyDescent="0.25">
      <c r="A72" s="251" t="s">
        <v>105</v>
      </c>
      <c r="B72" s="252"/>
      <c r="C72" s="253"/>
      <c r="D72" s="212" t="s">
        <v>106</v>
      </c>
      <c r="E72" s="78">
        <f>E73+E75</f>
        <v>2941521.9</v>
      </c>
      <c r="F72" s="78"/>
      <c r="G72" s="78">
        <f>G73+G75</f>
        <v>0</v>
      </c>
      <c r="H72" s="78">
        <f t="shared" si="1"/>
        <v>0</v>
      </c>
    </row>
    <row r="73" spans="1:8" s="117" customFormat="1" x14ac:dyDescent="0.25">
      <c r="A73" s="122">
        <v>3</v>
      </c>
      <c r="B73" s="126"/>
      <c r="C73" s="121"/>
      <c r="D73" s="121" t="s">
        <v>15</v>
      </c>
      <c r="E73" s="90">
        <f>E74</f>
        <v>1100</v>
      </c>
      <c r="F73" s="90"/>
      <c r="G73" s="90">
        <f>G74</f>
        <v>0</v>
      </c>
      <c r="H73" s="90">
        <f t="shared" si="1"/>
        <v>0</v>
      </c>
    </row>
    <row r="74" spans="1:8" s="117" customFormat="1" x14ac:dyDescent="0.25">
      <c r="A74" s="122"/>
      <c r="B74" s="126">
        <v>32</v>
      </c>
      <c r="C74" s="121"/>
      <c r="D74" s="121" t="s">
        <v>28</v>
      </c>
      <c r="E74" s="90">
        <v>1100</v>
      </c>
      <c r="F74" s="90"/>
      <c r="G74" s="90">
        <v>0</v>
      </c>
      <c r="H74" s="90">
        <f t="shared" si="1"/>
        <v>0</v>
      </c>
    </row>
    <row r="75" spans="1:8" s="117" customFormat="1" ht="25.5" x14ac:dyDescent="0.25">
      <c r="A75" s="122">
        <v>4</v>
      </c>
      <c r="B75" s="126"/>
      <c r="C75" s="121"/>
      <c r="D75" s="121" t="s">
        <v>17</v>
      </c>
      <c r="E75" s="90">
        <f>E76</f>
        <v>2940421.9</v>
      </c>
      <c r="F75" s="90"/>
      <c r="G75" s="90">
        <f>G76</f>
        <v>0</v>
      </c>
      <c r="H75" s="90">
        <f t="shared" si="1"/>
        <v>0</v>
      </c>
    </row>
    <row r="76" spans="1:8" s="117" customFormat="1" ht="28.5" customHeight="1" x14ac:dyDescent="0.25">
      <c r="A76" s="122"/>
      <c r="B76" s="126">
        <v>45</v>
      </c>
      <c r="C76" s="121"/>
      <c r="D76" s="121" t="s">
        <v>274</v>
      </c>
      <c r="E76" s="90">
        <v>2940421.9</v>
      </c>
      <c r="F76" s="90"/>
      <c r="G76" s="90">
        <v>0</v>
      </c>
      <c r="H76" s="90">
        <f t="shared" si="1"/>
        <v>0</v>
      </c>
    </row>
    <row r="77" spans="1:8" ht="25.5" customHeight="1" x14ac:dyDescent="0.25">
      <c r="A77" s="257" t="s">
        <v>119</v>
      </c>
      <c r="B77" s="258"/>
      <c r="C77" s="259"/>
      <c r="D77" s="72" t="s">
        <v>103</v>
      </c>
      <c r="E77" s="74">
        <f>E78</f>
        <v>145363.68</v>
      </c>
      <c r="F77" s="74">
        <f t="shared" ref="F77:G77" si="21">F78</f>
        <v>0</v>
      </c>
      <c r="G77" s="74">
        <f t="shared" si="21"/>
        <v>81520.399999999994</v>
      </c>
      <c r="H77" s="74">
        <f t="shared" si="1"/>
        <v>56.080308368637887</v>
      </c>
    </row>
    <row r="78" spans="1:8" s="40" customFormat="1" x14ac:dyDescent="0.25">
      <c r="A78" s="251" t="s">
        <v>93</v>
      </c>
      <c r="B78" s="252"/>
      <c r="C78" s="253"/>
      <c r="D78" s="77" t="s">
        <v>102</v>
      </c>
      <c r="E78" s="78">
        <f t="shared" ref="E78" si="22">E79</f>
        <v>145363.68</v>
      </c>
      <c r="F78" s="78">
        <f>F79</f>
        <v>0</v>
      </c>
      <c r="G78" s="78">
        <f t="shared" ref="G78" si="23">G79</f>
        <v>81520.399999999994</v>
      </c>
      <c r="H78" s="78">
        <f t="shared" ref="H78:H133" si="24">G78/E78*100</f>
        <v>56.080308368637887</v>
      </c>
    </row>
    <row r="79" spans="1:8" x14ac:dyDescent="0.25">
      <c r="A79" s="127">
        <v>3</v>
      </c>
      <c r="B79" s="126"/>
      <c r="C79" s="128"/>
      <c r="D79" s="57" t="s">
        <v>15</v>
      </c>
      <c r="E79" s="60">
        <f t="shared" ref="E79" si="25">E80</f>
        <v>145363.68</v>
      </c>
      <c r="F79" s="60">
        <f>F80</f>
        <v>0</v>
      </c>
      <c r="G79" s="60">
        <f t="shared" ref="G79" si="26">G80</f>
        <v>81520.399999999994</v>
      </c>
      <c r="H79" s="60">
        <f t="shared" si="24"/>
        <v>56.080308368637887</v>
      </c>
    </row>
    <row r="80" spans="1:8" x14ac:dyDescent="0.25">
      <c r="A80" s="127"/>
      <c r="B80" s="126">
        <v>32</v>
      </c>
      <c r="C80" s="128"/>
      <c r="D80" s="57" t="s">
        <v>28</v>
      </c>
      <c r="E80" s="60">
        <v>145363.68</v>
      </c>
      <c r="F80" s="60"/>
      <c r="G80" s="60">
        <f>G81</f>
        <v>81520.399999999994</v>
      </c>
      <c r="H80" s="60">
        <f t="shared" si="24"/>
        <v>56.080308368637887</v>
      </c>
    </row>
    <row r="81" spans="1:8" x14ac:dyDescent="0.25">
      <c r="A81" s="127"/>
      <c r="B81" s="126"/>
      <c r="C81" s="128">
        <v>3222</v>
      </c>
      <c r="D81" s="105" t="s">
        <v>141</v>
      </c>
      <c r="E81" s="60"/>
      <c r="F81" s="60"/>
      <c r="G81" s="60">
        <v>81520.399999999994</v>
      </c>
      <c r="H81" s="60" t="e">
        <f t="shared" si="24"/>
        <v>#DIV/0!</v>
      </c>
    </row>
    <row r="82" spans="1:8" ht="53.25" customHeight="1" x14ac:dyDescent="0.25">
      <c r="A82" s="257" t="s">
        <v>120</v>
      </c>
      <c r="B82" s="258"/>
      <c r="C82" s="259"/>
      <c r="D82" s="72" t="s">
        <v>104</v>
      </c>
      <c r="E82" s="74">
        <f>E83</f>
        <v>1359</v>
      </c>
      <c r="F82" s="74">
        <f>F83</f>
        <v>0</v>
      </c>
      <c r="G82" s="74">
        <f t="shared" ref="G82:G83" si="27">G83</f>
        <v>1402.9</v>
      </c>
      <c r="H82" s="74">
        <f t="shared" si="24"/>
        <v>103.23031640912437</v>
      </c>
    </row>
    <row r="83" spans="1:8" s="40" customFormat="1" x14ac:dyDescent="0.25">
      <c r="A83" s="251" t="s">
        <v>93</v>
      </c>
      <c r="B83" s="252"/>
      <c r="C83" s="253"/>
      <c r="D83" s="77" t="s">
        <v>102</v>
      </c>
      <c r="E83" s="78">
        <f t="shared" ref="E83" si="28">E84</f>
        <v>1359</v>
      </c>
      <c r="F83" s="78">
        <f>F84</f>
        <v>0</v>
      </c>
      <c r="G83" s="78">
        <f t="shared" si="27"/>
        <v>1402.9</v>
      </c>
      <c r="H83" s="78">
        <f t="shared" si="24"/>
        <v>103.23031640912437</v>
      </c>
    </row>
    <row r="84" spans="1:8" x14ac:dyDescent="0.25">
      <c r="A84" s="127">
        <v>3</v>
      </c>
      <c r="B84" s="126"/>
      <c r="C84" s="128"/>
      <c r="D84" s="57" t="s">
        <v>15</v>
      </c>
      <c r="E84" s="60">
        <f>E85</f>
        <v>1359</v>
      </c>
      <c r="F84" s="60">
        <f>F85</f>
        <v>0</v>
      </c>
      <c r="G84" s="60">
        <f>G85</f>
        <v>1402.9</v>
      </c>
      <c r="H84" s="60">
        <f t="shared" si="24"/>
        <v>103.23031640912437</v>
      </c>
    </row>
    <row r="85" spans="1:8" x14ac:dyDescent="0.25">
      <c r="A85" s="127"/>
      <c r="B85" s="126">
        <v>38</v>
      </c>
      <c r="C85" s="128"/>
      <c r="D85" s="57" t="s">
        <v>57</v>
      </c>
      <c r="E85" s="60">
        <v>1359</v>
      </c>
      <c r="F85" s="60"/>
      <c r="G85" s="60">
        <f>G86</f>
        <v>1402.9</v>
      </c>
      <c r="H85" s="60">
        <f t="shared" si="24"/>
        <v>103.23031640912437</v>
      </c>
    </row>
    <row r="86" spans="1:8" x14ac:dyDescent="0.25">
      <c r="A86" s="127"/>
      <c r="B86" s="126"/>
      <c r="C86" s="128">
        <v>3812</v>
      </c>
      <c r="D86" s="105" t="s">
        <v>142</v>
      </c>
      <c r="E86" s="90"/>
      <c r="F86" s="90"/>
      <c r="G86" s="90">
        <v>1402.9</v>
      </c>
      <c r="H86" s="60" t="e">
        <f t="shared" si="24"/>
        <v>#DIV/0!</v>
      </c>
    </row>
    <row r="87" spans="1:8" ht="17.25" customHeight="1" x14ac:dyDescent="0.25">
      <c r="A87" s="257" t="s">
        <v>243</v>
      </c>
      <c r="B87" s="258"/>
      <c r="C87" s="259"/>
      <c r="D87" s="72" t="s">
        <v>242</v>
      </c>
      <c r="E87" s="74">
        <f>E88+E96+E108+E104+E116</f>
        <v>127214.52999999998</v>
      </c>
      <c r="F87" s="74">
        <f>F88+F108</f>
        <v>0</v>
      </c>
      <c r="G87" s="74">
        <f>G88+G108+G96</f>
        <v>61260.55</v>
      </c>
      <c r="H87" s="74">
        <f t="shared" si="24"/>
        <v>48.155308988682357</v>
      </c>
    </row>
    <row r="88" spans="1:8" s="40" customFormat="1" x14ac:dyDescent="0.25">
      <c r="A88" s="251" t="s">
        <v>86</v>
      </c>
      <c r="B88" s="252"/>
      <c r="C88" s="253"/>
      <c r="D88" s="77" t="s">
        <v>12</v>
      </c>
      <c r="E88" s="78">
        <f>E89</f>
        <v>58582.289999999994</v>
      </c>
      <c r="F88" s="78">
        <f>F89</f>
        <v>0</v>
      </c>
      <c r="G88" s="78">
        <f>G89</f>
        <v>28210.489999999998</v>
      </c>
      <c r="H88" s="78">
        <f t="shared" si="24"/>
        <v>48.155321343703022</v>
      </c>
    </row>
    <row r="89" spans="1:8" ht="18.75" customHeight="1" x14ac:dyDescent="0.25">
      <c r="A89" s="55">
        <v>3</v>
      </c>
      <c r="B89" s="56"/>
      <c r="C89" s="57"/>
      <c r="D89" s="57" t="s">
        <v>15</v>
      </c>
      <c r="E89" s="60">
        <f>E90+E94</f>
        <v>58582.289999999994</v>
      </c>
      <c r="F89" s="60">
        <f t="shared" ref="F89" si="29">F90</f>
        <v>0</v>
      </c>
      <c r="G89" s="60">
        <f>G90+G94</f>
        <v>28210.489999999998</v>
      </c>
      <c r="H89" s="60">
        <f t="shared" si="24"/>
        <v>48.155321343703022</v>
      </c>
    </row>
    <row r="90" spans="1:8" x14ac:dyDescent="0.25">
      <c r="A90" s="55"/>
      <c r="B90" s="56">
        <v>31</v>
      </c>
      <c r="C90" s="57"/>
      <c r="D90" s="57" t="s">
        <v>16</v>
      </c>
      <c r="E90" s="60">
        <v>54870.09</v>
      </c>
      <c r="F90" s="60"/>
      <c r="G90" s="60">
        <f>SUM(G91:G93)</f>
        <v>25625.749999999996</v>
      </c>
      <c r="H90" s="60">
        <f t="shared" si="24"/>
        <v>46.702584231226879</v>
      </c>
    </row>
    <row r="91" spans="1:8" s="117" customFormat="1" ht="17.25" customHeight="1" x14ac:dyDescent="0.25">
      <c r="A91" s="122"/>
      <c r="B91" s="123"/>
      <c r="C91" s="121">
        <v>3111</v>
      </c>
      <c r="D91" s="121" t="s">
        <v>143</v>
      </c>
      <c r="E91" s="60"/>
      <c r="F91" s="60"/>
      <c r="G91" s="60">
        <v>20375.669999999998</v>
      </c>
      <c r="H91" s="60" t="e">
        <f t="shared" si="24"/>
        <v>#DIV/0!</v>
      </c>
    </row>
    <row r="92" spans="1:8" s="117" customFormat="1" ht="22.5" customHeight="1" x14ac:dyDescent="0.25">
      <c r="A92" s="122"/>
      <c r="B92" s="123"/>
      <c r="C92" s="121">
        <v>3121</v>
      </c>
      <c r="D92" s="121"/>
      <c r="E92" s="60"/>
      <c r="F92" s="60"/>
      <c r="G92" s="60">
        <v>1888.05</v>
      </c>
      <c r="H92" s="60" t="e">
        <f t="shared" si="24"/>
        <v>#DIV/0!</v>
      </c>
    </row>
    <row r="93" spans="1:8" s="117" customFormat="1" ht="30" customHeight="1" x14ac:dyDescent="0.25">
      <c r="A93" s="122"/>
      <c r="B93" s="123"/>
      <c r="C93" s="121">
        <v>3132</v>
      </c>
      <c r="D93" s="121" t="s">
        <v>145</v>
      </c>
      <c r="E93" s="60"/>
      <c r="F93" s="60"/>
      <c r="G93" s="60">
        <v>3362.03</v>
      </c>
      <c r="H93" s="60" t="e">
        <f t="shared" si="24"/>
        <v>#DIV/0!</v>
      </c>
    </row>
    <row r="94" spans="1:8" s="117" customFormat="1" ht="18.75" customHeight="1" x14ac:dyDescent="0.25">
      <c r="A94" s="122"/>
      <c r="B94" s="123">
        <v>32</v>
      </c>
      <c r="C94" s="121"/>
      <c r="D94" s="121" t="s">
        <v>28</v>
      </c>
      <c r="E94" s="60">
        <v>3712.2</v>
      </c>
      <c r="F94" s="60"/>
      <c r="G94" s="60">
        <f>G95</f>
        <v>2584.7399999999998</v>
      </c>
      <c r="H94" s="60">
        <f t="shared" si="24"/>
        <v>69.628252788104078</v>
      </c>
    </row>
    <row r="95" spans="1:8" s="117" customFormat="1" ht="18.75" customHeight="1" x14ac:dyDescent="0.25">
      <c r="A95" s="122"/>
      <c r="B95" s="123"/>
      <c r="C95" s="121">
        <v>3212</v>
      </c>
      <c r="D95" s="121"/>
      <c r="E95" s="60"/>
      <c r="F95" s="60"/>
      <c r="G95" s="60">
        <v>2584.7399999999998</v>
      </c>
      <c r="H95" s="60" t="e">
        <f t="shared" si="24"/>
        <v>#DIV/0!</v>
      </c>
    </row>
    <row r="96" spans="1:8" s="117" customFormat="1" ht="25.5" customHeight="1" x14ac:dyDescent="0.25">
      <c r="A96" s="251" t="s">
        <v>127</v>
      </c>
      <c r="B96" s="252"/>
      <c r="C96" s="253"/>
      <c r="D96" s="182" t="s">
        <v>121</v>
      </c>
      <c r="E96" s="78">
        <f>E97</f>
        <v>6933.44</v>
      </c>
      <c r="F96" s="78">
        <f t="shared" ref="F96:G96" si="30">F97</f>
        <v>0</v>
      </c>
      <c r="G96" s="78">
        <f t="shared" si="30"/>
        <v>4957.5200000000004</v>
      </c>
      <c r="H96" s="78">
        <f t="shared" si="24"/>
        <v>71.501592283195663</v>
      </c>
    </row>
    <row r="97" spans="1:8" s="117" customFormat="1" ht="21.75" customHeight="1" x14ac:dyDescent="0.25">
      <c r="A97" s="122">
        <v>3</v>
      </c>
      <c r="B97" s="123"/>
      <c r="C97" s="121"/>
      <c r="D97" s="121" t="s">
        <v>15</v>
      </c>
      <c r="E97" s="60">
        <f>E98+E102</f>
        <v>6933.44</v>
      </c>
      <c r="F97" s="60"/>
      <c r="G97" s="60">
        <f>G98+G102</f>
        <v>4957.5200000000004</v>
      </c>
      <c r="H97" s="60">
        <f t="shared" si="24"/>
        <v>71.501592283195663</v>
      </c>
    </row>
    <row r="98" spans="1:8" s="117" customFormat="1" x14ac:dyDescent="0.25">
      <c r="A98" s="122"/>
      <c r="B98" s="123">
        <v>31</v>
      </c>
      <c r="C98" s="121"/>
      <c r="D98" s="121" t="s">
        <v>16</v>
      </c>
      <c r="E98" s="60">
        <v>6606.44</v>
      </c>
      <c r="F98" s="60"/>
      <c r="G98" s="60">
        <f>SUM(G99:G101)</f>
        <v>4503.3</v>
      </c>
      <c r="H98" s="60">
        <f t="shared" si="24"/>
        <v>68.165305368700842</v>
      </c>
    </row>
    <row r="99" spans="1:8" s="117" customFormat="1" x14ac:dyDescent="0.25">
      <c r="A99" s="122"/>
      <c r="B99" s="123"/>
      <c r="C99" s="121">
        <v>3111</v>
      </c>
      <c r="D99" s="121" t="s">
        <v>143</v>
      </c>
      <c r="E99" s="60"/>
      <c r="F99" s="60"/>
      <c r="G99" s="60">
        <v>3580.68</v>
      </c>
      <c r="H99" s="60" t="e">
        <f t="shared" si="24"/>
        <v>#DIV/0!</v>
      </c>
    </row>
    <row r="100" spans="1:8" s="117" customFormat="1" x14ac:dyDescent="0.25">
      <c r="A100" s="122"/>
      <c r="B100" s="123"/>
      <c r="C100" s="121">
        <v>3121</v>
      </c>
      <c r="D100" s="121" t="s">
        <v>144</v>
      </c>
      <c r="E100" s="60"/>
      <c r="F100" s="60"/>
      <c r="G100" s="60">
        <v>331.8</v>
      </c>
      <c r="H100" s="60" t="e">
        <f t="shared" si="24"/>
        <v>#DIV/0!</v>
      </c>
    </row>
    <row r="101" spans="1:8" s="117" customFormat="1" ht="25.5" x14ac:dyDescent="0.25">
      <c r="A101" s="122"/>
      <c r="B101" s="123"/>
      <c r="C101" s="121">
        <v>3132</v>
      </c>
      <c r="D101" s="121" t="s">
        <v>145</v>
      </c>
      <c r="E101" s="60"/>
      <c r="F101" s="60"/>
      <c r="G101" s="60">
        <v>590.82000000000005</v>
      </c>
      <c r="H101" s="60" t="e">
        <f t="shared" si="24"/>
        <v>#DIV/0!</v>
      </c>
    </row>
    <row r="102" spans="1:8" s="117" customFormat="1" x14ac:dyDescent="0.25">
      <c r="A102" s="122"/>
      <c r="B102" s="123">
        <v>32</v>
      </c>
      <c r="C102" s="121"/>
      <c r="D102" s="121" t="s">
        <v>28</v>
      </c>
      <c r="E102" s="60">
        <v>327</v>
      </c>
      <c r="F102" s="60"/>
      <c r="G102" s="60">
        <f>G103</f>
        <v>454.22</v>
      </c>
      <c r="H102" s="60">
        <f t="shared" si="24"/>
        <v>138.90519877675843</v>
      </c>
    </row>
    <row r="103" spans="1:8" s="117" customFormat="1" ht="29.25" customHeight="1" x14ac:dyDescent="0.25">
      <c r="A103" s="122"/>
      <c r="B103" s="123"/>
      <c r="C103" s="121">
        <v>3212</v>
      </c>
      <c r="D103" s="121" t="s">
        <v>183</v>
      </c>
      <c r="E103" s="60"/>
      <c r="F103" s="60"/>
      <c r="G103" s="60">
        <v>454.22</v>
      </c>
      <c r="H103" s="60" t="e">
        <f t="shared" si="24"/>
        <v>#DIV/0!</v>
      </c>
    </row>
    <row r="104" spans="1:8" s="117" customFormat="1" x14ac:dyDescent="0.25">
      <c r="A104" s="251" t="s">
        <v>276</v>
      </c>
      <c r="B104" s="252"/>
      <c r="C104" s="253"/>
      <c r="D104" s="212" t="s">
        <v>275</v>
      </c>
      <c r="E104" s="78">
        <f>E105</f>
        <v>3361.4</v>
      </c>
      <c r="F104" s="78"/>
      <c r="G104" s="78">
        <v>0</v>
      </c>
      <c r="H104" s="78">
        <f t="shared" si="24"/>
        <v>0</v>
      </c>
    </row>
    <row r="105" spans="1:8" s="117" customFormat="1" x14ac:dyDescent="0.25">
      <c r="A105" s="122">
        <v>3</v>
      </c>
      <c r="B105" s="123"/>
      <c r="C105" s="121"/>
      <c r="D105" s="121" t="s">
        <v>15</v>
      </c>
      <c r="E105" s="60">
        <f>E106+E107</f>
        <v>3361.4</v>
      </c>
      <c r="F105" s="60"/>
      <c r="G105" s="60"/>
      <c r="H105" s="60">
        <f t="shared" si="24"/>
        <v>0</v>
      </c>
    </row>
    <row r="106" spans="1:8" s="117" customFormat="1" x14ac:dyDescent="0.25">
      <c r="A106" s="122"/>
      <c r="B106" s="123">
        <v>31</v>
      </c>
      <c r="C106" s="121"/>
      <c r="D106" s="121" t="s">
        <v>16</v>
      </c>
      <c r="E106" s="60">
        <v>3036.04</v>
      </c>
      <c r="F106" s="60"/>
      <c r="G106" s="60"/>
      <c r="H106" s="60">
        <f t="shared" si="24"/>
        <v>0</v>
      </c>
    </row>
    <row r="107" spans="1:8" s="117" customFormat="1" x14ac:dyDescent="0.25">
      <c r="A107" s="122"/>
      <c r="B107" s="123">
        <v>32</v>
      </c>
      <c r="C107" s="121"/>
      <c r="D107" s="121" t="s">
        <v>28</v>
      </c>
      <c r="E107" s="60">
        <v>325.36</v>
      </c>
      <c r="F107" s="60"/>
      <c r="G107" s="60"/>
      <c r="H107" s="60">
        <f t="shared" si="24"/>
        <v>0</v>
      </c>
    </row>
    <row r="108" spans="1:8" s="40" customFormat="1" ht="15" customHeight="1" x14ac:dyDescent="0.25">
      <c r="A108" s="251" t="s">
        <v>105</v>
      </c>
      <c r="B108" s="252"/>
      <c r="C108" s="253"/>
      <c r="D108" s="77" t="s">
        <v>106</v>
      </c>
      <c r="E108" s="78">
        <f>E109</f>
        <v>39289.279999999999</v>
      </c>
      <c r="F108" s="78">
        <f t="shared" ref="F108:G108" si="31">F109</f>
        <v>0</v>
      </c>
      <c r="G108" s="78">
        <f t="shared" si="31"/>
        <v>28092.54</v>
      </c>
      <c r="H108" s="78">
        <f t="shared" si="24"/>
        <v>71.501793873545154</v>
      </c>
    </row>
    <row r="109" spans="1:8" x14ac:dyDescent="0.25">
      <c r="A109" s="55">
        <v>3</v>
      </c>
      <c r="B109" s="56"/>
      <c r="C109" s="57"/>
      <c r="D109" s="57" t="s">
        <v>15</v>
      </c>
      <c r="E109" s="60">
        <f>E110+E114</f>
        <v>39289.279999999999</v>
      </c>
      <c r="F109" s="60">
        <f>F110</f>
        <v>0</v>
      </c>
      <c r="G109" s="60">
        <f>G110+G114</f>
        <v>28092.54</v>
      </c>
      <c r="H109" s="60">
        <f t="shared" si="24"/>
        <v>71.501793873545154</v>
      </c>
    </row>
    <row r="110" spans="1:8" x14ac:dyDescent="0.25">
      <c r="A110" s="55"/>
      <c r="B110" s="56">
        <v>31</v>
      </c>
      <c r="C110" s="57"/>
      <c r="D110" s="57" t="s">
        <v>16</v>
      </c>
      <c r="E110" s="60">
        <v>37436.400000000001</v>
      </c>
      <c r="F110" s="60"/>
      <c r="G110" s="60">
        <f>G111+G113+G112</f>
        <v>25518.62</v>
      </c>
      <c r="H110" s="60">
        <f t="shared" si="24"/>
        <v>68.165261617035824</v>
      </c>
    </row>
    <row r="111" spans="1:8" s="117" customFormat="1" x14ac:dyDescent="0.25">
      <c r="A111" s="122"/>
      <c r="B111" s="123"/>
      <c r="C111" s="121">
        <v>3111</v>
      </c>
      <c r="D111" s="121" t="s">
        <v>143</v>
      </c>
      <c r="E111" s="60"/>
      <c r="F111" s="60"/>
      <c r="G111" s="60">
        <v>20290.509999999998</v>
      </c>
      <c r="H111" s="60" t="e">
        <f t="shared" si="24"/>
        <v>#DIV/0!</v>
      </c>
    </row>
    <row r="112" spans="1:8" s="117" customFormat="1" x14ac:dyDescent="0.25">
      <c r="A112" s="122"/>
      <c r="B112" s="123"/>
      <c r="C112" s="121">
        <v>3121</v>
      </c>
      <c r="D112" s="121" t="s">
        <v>144</v>
      </c>
      <c r="E112" s="60"/>
      <c r="F112" s="60"/>
      <c r="G112" s="60">
        <v>1880.15</v>
      </c>
      <c r="H112" s="60"/>
    </row>
    <row r="113" spans="1:8" s="117" customFormat="1" ht="25.5" x14ac:dyDescent="0.25">
      <c r="A113" s="122"/>
      <c r="B113" s="123"/>
      <c r="C113" s="121">
        <v>3132</v>
      </c>
      <c r="D113" s="121" t="s">
        <v>145</v>
      </c>
      <c r="E113" s="60"/>
      <c r="F113" s="60"/>
      <c r="G113" s="60">
        <v>3347.96</v>
      </c>
      <c r="H113" s="60" t="e">
        <f t="shared" si="24"/>
        <v>#DIV/0!</v>
      </c>
    </row>
    <row r="114" spans="1:8" s="117" customFormat="1" x14ac:dyDescent="0.25">
      <c r="A114" s="122"/>
      <c r="B114" s="123">
        <v>32</v>
      </c>
      <c r="C114" s="121"/>
      <c r="D114" s="121" t="s">
        <v>28</v>
      </c>
      <c r="E114" s="60">
        <v>1852.88</v>
      </c>
      <c r="F114" s="60"/>
      <c r="G114" s="60">
        <f>G115</f>
        <v>2573.92</v>
      </c>
      <c r="H114" s="60">
        <f t="shared" si="24"/>
        <v>138.91455463926428</v>
      </c>
    </row>
    <row r="115" spans="1:8" s="117" customFormat="1" ht="27.75" customHeight="1" x14ac:dyDescent="0.25">
      <c r="A115" s="122"/>
      <c r="B115" s="123"/>
      <c r="C115" s="121">
        <v>3212</v>
      </c>
      <c r="D115" s="121" t="s">
        <v>183</v>
      </c>
      <c r="E115" s="60"/>
      <c r="F115" s="60"/>
      <c r="G115" s="60">
        <v>2573.92</v>
      </c>
      <c r="H115" s="60" t="e">
        <f t="shared" si="24"/>
        <v>#DIV/0!</v>
      </c>
    </row>
    <row r="116" spans="1:8" s="117" customFormat="1" ht="30" customHeight="1" x14ac:dyDescent="0.25">
      <c r="A116" s="251" t="s">
        <v>244</v>
      </c>
      <c r="B116" s="252"/>
      <c r="C116" s="253"/>
      <c r="D116" s="212" t="s">
        <v>277</v>
      </c>
      <c r="E116" s="78">
        <f>E117</f>
        <v>19048.12</v>
      </c>
      <c r="F116" s="78"/>
      <c r="G116" s="78">
        <v>0</v>
      </c>
      <c r="H116" s="78">
        <f t="shared" si="24"/>
        <v>0</v>
      </c>
    </row>
    <row r="117" spans="1:8" s="117" customFormat="1" x14ac:dyDescent="0.25">
      <c r="A117" s="122">
        <v>3</v>
      </c>
      <c r="B117" s="123"/>
      <c r="C117" s="121"/>
      <c r="D117" s="121" t="s">
        <v>15</v>
      </c>
      <c r="E117" s="60">
        <f>E118+E119</f>
        <v>19048.12</v>
      </c>
      <c r="F117" s="60"/>
      <c r="G117" s="60"/>
      <c r="H117" s="60">
        <f t="shared" si="24"/>
        <v>0</v>
      </c>
    </row>
    <row r="118" spans="1:8" s="117" customFormat="1" x14ac:dyDescent="0.25">
      <c r="A118" s="122"/>
      <c r="B118" s="123">
        <v>31</v>
      </c>
      <c r="C118" s="121"/>
      <c r="D118" s="121" t="s">
        <v>16</v>
      </c>
      <c r="E118" s="60">
        <v>17204.32</v>
      </c>
      <c r="F118" s="60"/>
      <c r="G118" s="60"/>
      <c r="H118" s="60">
        <f t="shared" si="24"/>
        <v>0</v>
      </c>
    </row>
    <row r="119" spans="1:8" s="117" customFormat="1" x14ac:dyDescent="0.25">
      <c r="A119" s="122"/>
      <c r="B119" s="123">
        <v>32</v>
      </c>
      <c r="C119" s="121"/>
      <c r="D119" s="121" t="s">
        <v>28</v>
      </c>
      <c r="E119" s="60">
        <v>1843.8</v>
      </c>
      <c r="F119" s="60"/>
      <c r="G119" s="60"/>
      <c r="H119" s="60">
        <f t="shared" si="24"/>
        <v>0</v>
      </c>
    </row>
    <row r="120" spans="1:8" ht="25.5" customHeight="1" x14ac:dyDescent="0.25">
      <c r="A120" s="257" t="s">
        <v>246</v>
      </c>
      <c r="B120" s="258"/>
      <c r="C120" s="259"/>
      <c r="D120" s="72" t="s">
        <v>245</v>
      </c>
      <c r="E120" s="74">
        <f>E121</f>
        <v>1545</v>
      </c>
      <c r="F120" s="74">
        <f>F121</f>
        <v>0</v>
      </c>
      <c r="G120" s="74">
        <f t="shared" ref="G120" si="32">G121</f>
        <v>0</v>
      </c>
      <c r="H120" s="74">
        <f t="shared" si="24"/>
        <v>0</v>
      </c>
    </row>
    <row r="121" spans="1:8" s="40" customFormat="1" ht="25.5" x14ac:dyDescent="0.25">
      <c r="A121" s="251" t="s">
        <v>100</v>
      </c>
      <c r="B121" s="252"/>
      <c r="C121" s="253"/>
      <c r="D121" s="77" t="s">
        <v>101</v>
      </c>
      <c r="E121" s="78">
        <f>E122</f>
        <v>1545</v>
      </c>
      <c r="F121" s="78">
        <f>F123</f>
        <v>0</v>
      </c>
      <c r="G121" s="78">
        <f t="shared" ref="G121" si="33">G123</f>
        <v>0</v>
      </c>
      <c r="H121" s="78">
        <f t="shared" si="24"/>
        <v>0</v>
      </c>
    </row>
    <row r="122" spans="1:8" x14ac:dyDescent="0.25">
      <c r="A122" s="55">
        <v>3</v>
      </c>
      <c r="B122" s="56"/>
      <c r="C122" s="57"/>
      <c r="D122" s="57" t="s">
        <v>15</v>
      </c>
      <c r="E122" s="60">
        <f>E123</f>
        <v>1545</v>
      </c>
      <c r="F122" s="60">
        <f>F123</f>
        <v>0</v>
      </c>
      <c r="G122" s="60">
        <f t="shared" ref="G122" si="34">G123</f>
        <v>0</v>
      </c>
      <c r="H122" s="60">
        <f t="shared" si="24"/>
        <v>0</v>
      </c>
    </row>
    <row r="123" spans="1:8" x14ac:dyDescent="0.25">
      <c r="A123" s="55"/>
      <c r="B123" s="56">
        <v>32</v>
      </c>
      <c r="C123" s="57"/>
      <c r="D123" s="57" t="s">
        <v>28</v>
      </c>
      <c r="E123" s="60">
        <v>1545</v>
      </c>
      <c r="F123" s="60">
        <v>0</v>
      </c>
      <c r="G123" s="60">
        <f>G124</f>
        <v>0</v>
      </c>
      <c r="H123" s="60">
        <f t="shared" si="24"/>
        <v>0</v>
      </c>
    </row>
    <row r="124" spans="1:8" ht="24.75" customHeight="1" x14ac:dyDescent="0.25">
      <c r="A124" s="103"/>
      <c r="B124" s="104"/>
      <c r="C124" s="105">
        <v>3221</v>
      </c>
      <c r="D124" s="105" t="s">
        <v>135</v>
      </c>
      <c r="E124" s="60"/>
      <c r="F124" s="60"/>
      <c r="G124" s="60"/>
      <c r="H124" s="60" t="e">
        <f t="shared" si="24"/>
        <v>#DIV/0!</v>
      </c>
    </row>
    <row r="125" spans="1:8" ht="25.5" x14ac:dyDescent="0.25">
      <c r="A125" s="263" t="s">
        <v>107</v>
      </c>
      <c r="B125" s="264"/>
      <c r="C125" s="265"/>
      <c r="D125" s="71" t="s">
        <v>108</v>
      </c>
      <c r="E125" s="79">
        <f t="shared" ref="E125:F125" si="35">E126+E195+E202</f>
        <v>3390648.49</v>
      </c>
      <c r="F125" s="79">
        <f t="shared" si="35"/>
        <v>0</v>
      </c>
      <c r="G125" s="79">
        <f>G126+G195+G202</f>
        <v>1845602.5000000002</v>
      </c>
      <c r="H125" s="79">
        <f t="shared" si="24"/>
        <v>54.432139027186508</v>
      </c>
    </row>
    <row r="126" spans="1:8" x14ac:dyDescent="0.25">
      <c r="A126" s="254" t="s">
        <v>109</v>
      </c>
      <c r="B126" s="255"/>
      <c r="C126" s="256"/>
      <c r="D126" s="72" t="s">
        <v>110</v>
      </c>
      <c r="E126" s="74">
        <f>E127+E134+E142+E171+E184</f>
        <v>3272637.39</v>
      </c>
      <c r="F126" s="74">
        <f t="shared" ref="F126" si="36">F127+F134+F142+F171+F184</f>
        <v>0</v>
      </c>
      <c r="G126" s="74">
        <f>G127+G134+G142+G171+G184+G191</f>
        <v>1774637.0300000003</v>
      </c>
      <c r="H126" s="74">
        <f t="shared" si="24"/>
        <v>54.226509647009813</v>
      </c>
    </row>
    <row r="127" spans="1:8" x14ac:dyDescent="0.25">
      <c r="A127" s="251" t="s">
        <v>111</v>
      </c>
      <c r="B127" s="252"/>
      <c r="C127" s="253"/>
      <c r="D127" s="77" t="s">
        <v>46</v>
      </c>
      <c r="E127" s="75">
        <f>E128+E131</f>
        <v>3206.92</v>
      </c>
      <c r="F127" s="75">
        <f t="shared" ref="F127:G127" si="37">F128+F131</f>
        <v>0</v>
      </c>
      <c r="G127" s="75">
        <f t="shared" si="37"/>
        <v>779.01</v>
      </c>
      <c r="H127" s="75">
        <f t="shared" si="24"/>
        <v>24.291532061916104</v>
      </c>
    </row>
    <row r="128" spans="1:8" x14ac:dyDescent="0.25">
      <c r="A128" s="55">
        <v>3</v>
      </c>
      <c r="B128" s="56"/>
      <c r="C128" s="57"/>
      <c r="D128" s="57" t="s">
        <v>15</v>
      </c>
      <c r="E128" s="60">
        <f>E129</f>
        <v>400</v>
      </c>
      <c r="F128" s="60">
        <f t="shared" ref="F128" si="38">F129+F131</f>
        <v>0</v>
      </c>
      <c r="G128" s="60">
        <f>G129</f>
        <v>0</v>
      </c>
      <c r="H128" s="60">
        <f t="shared" si="24"/>
        <v>0</v>
      </c>
    </row>
    <row r="129" spans="1:8" ht="24.75" customHeight="1" x14ac:dyDescent="0.25">
      <c r="A129" s="55"/>
      <c r="B129" s="56">
        <v>31</v>
      </c>
      <c r="C129" s="57"/>
      <c r="D129" s="57" t="s">
        <v>16</v>
      </c>
      <c r="E129" s="60">
        <v>400</v>
      </c>
      <c r="F129" s="60"/>
      <c r="G129" s="60">
        <v>0</v>
      </c>
      <c r="H129" s="60">
        <f t="shared" si="24"/>
        <v>0</v>
      </c>
    </row>
    <row r="130" spans="1:8" ht="21" customHeight="1" x14ac:dyDescent="0.25">
      <c r="A130" s="103"/>
      <c r="B130" s="104"/>
      <c r="C130" s="105">
        <v>3111</v>
      </c>
      <c r="D130" s="105" t="s">
        <v>143</v>
      </c>
      <c r="E130" s="60"/>
      <c r="F130" s="60"/>
      <c r="G130" s="60">
        <v>0</v>
      </c>
      <c r="H130" s="60" t="e">
        <f t="shared" si="24"/>
        <v>#DIV/0!</v>
      </c>
    </row>
    <row r="131" spans="1:8" ht="24.75" customHeight="1" x14ac:dyDescent="0.25">
      <c r="A131" s="55"/>
      <c r="B131" s="56">
        <v>32</v>
      </c>
      <c r="C131" s="57"/>
      <c r="D131" s="57" t="s">
        <v>28</v>
      </c>
      <c r="E131" s="60">
        <v>2806.92</v>
      </c>
      <c r="F131" s="60"/>
      <c r="G131" s="60">
        <f>SUM(G132:G133)</f>
        <v>779.01</v>
      </c>
      <c r="H131" s="60">
        <f t="shared" si="24"/>
        <v>27.753195673549651</v>
      </c>
    </row>
    <row r="132" spans="1:8" ht="31.5" customHeight="1" x14ac:dyDescent="0.25">
      <c r="A132" s="103"/>
      <c r="B132" s="104"/>
      <c r="C132" s="105">
        <v>3221</v>
      </c>
      <c r="D132" s="105" t="s">
        <v>135</v>
      </c>
      <c r="E132" s="60"/>
      <c r="F132" s="60"/>
      <c r="G132" s="60">
        <v>0</v>
      </c>
      <c r="H132" s="60" t="e">
        <f t="shared" si="24"/>
        <v>#DIV/0!</v>
      </c>
    </row>
    <row r="133" spans="1:8" ht="21" customHeight="1" x14ac:dyDescent="0.25">
      <c r="A133" s="103"/>
      <c r="B133" s="104"/>
      <c r="C133" s="105">
        <v>3225</v>
      </c>
      <c r="D133" s="105" t="s">
        <v>140</v>
      </c>
      <c r="E133" s="60"/>
      <c r="F133" s="60"/>
      <c r="G133" s="60">
        <v>779.01</v>
      </c>
      <c r="H133" s="60" t="e">
        <f t="shared" si="24"/>
        <v>#DIV/0!</v>
      </c>
    </row>
    <row r="134" spans="1:8" s="117" customFormat="1" ht="35.25" customHeight="1" x14ac:dyDescent="0.25">
      <c r="A134" s="251" t="s">
        <v>278</v>
      </c>
      <c r="B134" s="252"/>
      <c r="C134" s="253"/>
      <c r="D134" s="212" t="s">
        <v>279</v>
      </c>
      <c r="E134" s="75">
        <f>E135</f>
        <v>1959.88</v>
      </c>
      <c r="F134" s="75"/>
      <c r="G134" s="75">
        <f>G135</f>
        <v>1320.34</v>
      </c>
      <c r="H134" s="75">
        <f t="shared" ref="H134:H199" si="39">G134/E134*100</f>
        <v>67.368410310835344</v>
      </c>
    </row>
    <row r="135" spans="1:8" s="117" customFormat="1" ht="24" customHeight="1" x14ac:dyDescent="0.25">
      <c r="A135" s="122">
        <v>3</v>
      </c>
      <c r="B135" s="123"/>
      <c r="C135" s="121"/>
      <c r="D135" s="121" t="s">
        <v>15</v>
      </c>
      <c r="E135" s="60">
        <f>E136</f>
        <v>1959.88</v>
      </c>
      <c r="F135" s="60"/>
      <c r="G135" s="60">
        <f>G136</f>
        <v>1320.34</v>
      </c>
      <c r="H135" s="60">
        <f t="shared" si="39"/>
        <v>67.368410310835344</v>
      </c>
    </row>
    <row r="136" spans="1:8" s="117" customFormat="1" ht="21" customHeight="1" x14ac:dyDescent="0.25">
      <c r="A136" s="122"/>
      <c r="B136" s="123">
        <v>32</v>
      </c>
      <c r="C136" s="121"/>
      <c r="D136" s="121" t="s">
        <v>28</v>
      </c>
      <c r="E136" s="60">
        <v>1959.88</v>
      </c>
      <c r="F136" s="60"/>
      <c r="G136" s="60">
        <f>SUM(G137:G141)</f>
        <v>1320.34</v>
      </c>
      <c r="H136" s="60">
        <f t="shared" si="39"/>
        <v>67.368410310835344</v>
      </c>
    </row>
    <row r="137" spans="1:8" s="117" customFormat="1" ht="25.5" x14ac:dyDescent="0.25">
      <c r="A137" s="122"/>
      <c r="B137" s="123"/>
      <c r="C137" s="121">
        <v>3221</v>
      </c>
      <c r="D137" s="121" t="s">
        <v>135</v>
      </c>
      <c r="E137" s="60"/>
      <c r="F137" s="60"/>
      <c r="G137" s="60">
        <v>155.68</v>
      </c>
      <c r="H137" s="60" t="e">
        <f t="shared" si="39"/>
        <v>#DIV/0!</v>
      </c>
    </row>
    <row r="138" spans="1:8" s="117" customFormat="1" ht="34.5" customHeight="1" x14ac:dyDescent="0.25">
      <c r="A138" s="122"/>
      <c r="B138" s="123"/>
      <c r="C138" s="121">
        <v>3231</v>
      </c>
      <c r="D138" s="121" t="s">
        <v>136</v>
      </c>
      <c r="E138" s="60"/>
      <c r="F138" s="60"/>
      <c r="G138" s="60">
        <v>250</v>
      </c>
      <c r="H138" s="60" t="e">
        <f t="shared" si="39"/>
        <v>#DIV/0!</v>
      </c>
    </row>
    <row r="139" spans="1:8" s="117" customFormat="1" ht="24.75" customHeight="1" x14ac:dyDescent="0.25">
      <c r="A139" s="122"/>
      <c r="B139" s="123"/>
      <c r="C139" s="121">
        <v>3237</v>
      </c>
      <c r="D139" s="121" t="s">
        <v>149</v>
      </c>
      <c r="E139" s="60"/>
      <c r="F139" s="60"/>
      <c r="G139" s="60">
        <v>589.66</v>
      </c>
      <c r="H139" s="60" t="e">
        <f t="shared" si="39"/>
        <v>#DIV/0!</v>
      </c>
    </row>
    <row r="140" spans="1:8" s="117" customFormat="1" ht="25.5" customHeight="1" x14ac:dyDescent="0.25">
      <c r="A140" s="122"/>
      <c r="B140" s="123"/>
      <c r="C140" s="121">
        <v>3239</v>
      </c>
      <c r="D140" s="121" t="s">
        <v>137</v>
      </c>
      <c r="E140" s="60"/>
      <c r="F140" s="60"/>
      <c r="G140" s="60">
        <v>300</v>
      </c>
      <c r="H140" s="60" t="e">
        <f t="shared" si="39"/>
        <v>#DIV/0!</v>
      </c>
    </row>
    <row r="141" spans="1:8" s="117" customFormat="1" ht="29.25" customHeight="1" x14ac:dyDescent="0.25">
      <c r="A141" s="122"/>
      <c r="B141" s="123"/>
      <c r="C141" s="121">
        <v>3294</v>
      </c>
      <c r="D141" s="121" t="s">
        <v>167</v>
      </c>
      <c r="E141" s="60"/>
      <c r="F141" s="60"/>
      <c r="G141" s="60">
        <v>25</v>
      </c>
      <c r="H141" s="60" t="e">
        <f t="shared" si="39"/>
        <v>#DIV/0!</v>
      </c>
    </row>
    <row r="142" spans="1:8" s="40" customFormat="1" ht="25.5" x14ac:dyDescent="0.25">
      <c r="A142" s="251" t="s">
        <v>112</v>
      </c>
      <c r="B142" s="252"/>
      <c r="C142" s="253"/>
      <c r="D142" s="77" t="s">
        <v>113</v>
      </c>
      <c r="E142" s="78">
        <f>E143</f>
        <v>148436.9</v>
      </c>
      <c r="F142" s="78">
        <f>F143</f>
        <v>0</v>
      </c>
      <c r="G142" s="78">
        <f t="shared" ref="G142" si="40">G143</f>
        <v>96903.37</v>
      </c>
      <c r="H142" s="78">
        <f t="shared" si="39"/>
        <v>65.282534194664535</v>
      </c>
    </row>
    <row r="143" spans="1:8" x14ac:dyDescent="0.25">
      <c r="A143" s="55">
        <v>3</v>
      </c>
      <c r="B143" s="56"/>
      <c r="C143" s="57"/>
      <c r="D143" s="57" t="s">
        <v>15</v>
      </c>
      <c r="E143" s="60">
        <f>E144+E168</f>
        <v>148436.9</v>
      </c>
      <c r="F143" s="60">
        <f t="shared" ref="F143:G143" si="41">F144+F168</f>
        <v>0</v>
      </c>
      <c r="G143" s="60">
        <f t="shared" si="41"/>
        <v>96903.37</v>
      </c>
      <c r="H143" s="60">
        <f t="shared" si="39"/>
        <v>65.282534194664535</v>
      </c>
    </row>
    <row r="144" spans="1:8" x14ac:dyDescent="0.25">
      <c r="A144" s="55"/>
      <c r="B144" s="56">
        <v>32</v>
      </c>
      <c r="C144" s="57"/>
      <c r="D144" s="57" t="s">
        <v>28</v>
      </c>
      <c r="E144" s="60">
        <v>147786.9</v>
      </c>
      <c r="F144" s="60"/>
      <c r="G144" s="60">
        <f>SUM(G145:G167)</f>
        <v>96539.03</v>
      </c>
      <c r="H144" s="60">
        <f t="shared" si="39"/>
        <v>65.32313080523376</v>
      </c>
    </row>
    <row r="145" spans="1:8" s="117" customFormat="1" x14ac:dyDescent="0.25">
      <c r="A145" s="122"/>
      <c r="B145" s="123"/>
      <c r="C145" s="121">
        <v>3211</v>
      </c>
      <c r="D145" s="121" t="s">
        <v>134</v>
      </c>
      <c r="E145" s="60"/>
      <c r="F145" s="60"/>
      <c r="G145" s="60">
        <v>5107.2</v>
      </c>
      <c r="H145" s="60" t="e">
        <f t="shared" si="39"/>
        <v>#DIV/0!</v>
      </c>
    </row>
    <row r="146" spans="1:8" s="117" customFormat="1" ht="22.5" customHeight="1" x14ac:dyDescent="0.25">
      <c r="A146" s="122"/>
      <c r="B146" s="123"/>
      <c r="C146" s="121">
        <v>3213</v>
      </c>
      <c r="D146" s="121" t="s">
        <v>147</v>
      </c>
      <c r="E146" s="60"/>
      <c r="F146" s="60"/>
      <c r="G146" s="60">
        <v>723.75</v>
      </c>
      <c r="H146" s="60" t="e">
        <f t="shared" si="39"/>
        <v>#DIV/0!</v>
      </c>
    </row>
    <row r="147" spans="1:8" s="117" customFormat="1" ht="22.5" customHeight="1" x14ac:dyDescent="0.25">
      <c r="A147" s="122"/>
      <c r="B147" s="123"/>
      <c r="C147" s="121">
        <v>3214</v>
      </c>
      <c r="D147" s="121" t="s">
        <v>148</v>
      </c>
      <c r="E147" s="60"/>
      <c r="F147" s="60"/>
      <c r="G147" s="60"/>
      <c r="H147" s="60" t="e">
        <f t="shared" si="39"/>
        <v>#DIV/0!</v>
      </c>
    </row>
    <row r="148" spans="1:8" s="117" customFormat="1" ht="21.75" customHeight="1" x14ac:dyDescent="0.25">
      <c r="A148" s="122"/>
      <c r="B148" s="123"/>
      <c r="C148" s="121">
        <v>3221</v>
      </c>
      <c r="D148" s="121" t="s">
        <v>135</v>
      </c>
      <c r="E148" s="60"/>
      <c r="F148" s="60"/>
      <c r="G148" s="60">
        <v>17969.13</v>
      </c>
      <c r="H148" s="60" t="e">
        <f t="shared" si="39"/>
        <v>#DIV/0!</v>
      </c>
    </row>
    <row r="149" spans="1:8" s="117" customFormat="1" x14ac:dyDescent="0.25">
      <c r="A149" s="122"/>
      <c r="B149" s="123"/>
      <c r="C149" s="121">
        <v>3222</v>
      </c>
      <c r="D149" s="121" t="s">
        <v>141</v>
      </c>
      <c r="E149" s="60"/>
      <c r="F149" s="60"/>
      <c r="G149" s="60">
        <v>192</v>
      </c>
      <c r="H149" s="60" t="e">
        <f t="shared" si="39"/>
        <v>#DIV/0!</v>
      </c>
    </row>
    <row r="150" spans="1:8" s="117" customFormat="1" x14ac:dyDescent="0.25">
      <c r="A150" s="122"/>
      <c r="B150" s="123"/>
      <c r="C150" s="121">
        <v>3223</v>
      </c>
      <c r="D150" s="121" t="s">
        <v>161</v>
      </c>
      <c r="E150" s="60"/>
      <c r="F150" s="60"/>
      <c r="G150" s="60">
        <v>38458.01</v>
      </c>
      <c r="H150" s="60" t="e">
        <f t="shared" si="39"/>
        <v>#DIV/0!</v>
      </c>
    </row>
    <row r="151" spans="1:8" s="117" customFormat="1" ht="25.5" x14ac:dyDescent="0.25">
      <c r="A151" s="122"/>
      <c r="B151" s="123"/>
      <c r="C151" s="121">
        <v>3224</v>
      </c>
      <c r="D151" s="121" t="s">
        <v>162</v>
      </c>
      <c r="E151" s="60"/>
      <c r="F151" s="60"/>
      <c r="G151" s="60">
        <v>8564.41</v>
      </c>
      <c r="H151" s="60" t="e">
        <f t="shared" si="39"/>
        <v>#DIV/0!</v>
      </c>
    </row>
    <row r="152" spans="1:8" s="117" customFormat="1" x14ac:dyDescent="0.25">
      <c r="A152" s="122"/>
      <c r="B152" s="123"/>
      <c r="C152" s="121">
        <v>3225</v>
      </c>
      <c r="D152" s="121" t="s">
        <v>140</v>
      </c>
      <c r="E152" s="60"/>
      <c r="F152" s="60"/>
      <c r="G152" s="60">
        <v>3404.44</v>
      </c>
      <c r="H152" s="60" t="e">
        <f t="shared" si="39"/>
        <v>#DIV/0!</v>
      </c>
    </row>
    <row r="153" spans="1:8" s="117" customFormat="1" ht="25.5" x14ac:dyDescent="0.25">
      <c r="A153" s="122"/>
      <c r="B153" s="123"/>
      <c r="C153" s="121">
        <v>3227</v>
      </c>
      <c r="D153" s="121" t="s">
        <v>163</v>
      </c>
      <c r="E153" s="60"/>
      <c r="F153" s="60"/>
      <c r="G153" s="60"/>
      <c r="H153" s="60" t="e">
        <f t="shared" si="39"/>
        <v>#DIV/0!</v>
      </c>
    </row>
    <row r="154" spans="1:8" s="117" customFormat="1" ht="24.75" customHeight="1" x14ac:dyDescent="0.25">
      <c r="A154" s="122"/>
      <c r="B154" s="123"/>
      <c r="C154" s="121">
        <v>3231</v>
      </c>
      <c r="D154" s="121" t="s">
        <v>136</v>
      </c>
      <c r="E154" s="60"/>
      <c r="F154" s="60"/>
      <c r="G154" s="60">
        <v>1071.6199999999999</v>
      </c>
      <c r="H154" s="60" t="e">
        <f t="shared" si="39"/>
        <v>#DIV/0!</v>
      </c>
    </row>
    <row r="155" spans="1:8" s="117" customFormat="1" ht="25.5" x14ac:dyDescent="0.25">
      <c r="A155" s="122"/>
      <c r="B155" s="123"/>
      <c r="C155" s="121">
        <v>3232</v>
      </c>
      <c r="D155" s="121" t="s">
        <v>151</v>
      </c>
      <c r="E155" s="60"/>
      <c r="F155" s="60"/>
      <c r="G155" s="60">
        <v>7513.97</v>
      </c>
      <c r="H155" s="60" t="e">
        <f t="shared" si="39"/>
        <v>#DIV/0!</v>
      </c>
    </row>
    <row r="156" spans="1:8" s="117" customFormat="1" x14ac:dyDescent="0.25">
      <c r="A156" s="122"/>
      <c r="B156" s="123"/>
      <c r="C156" s="121">
        <v>3233</v>
      </c>
      <c r="D156" s="121" t="s">
        <v>250</v>
      </c>
      <c r="E156" s="60"/>
      <c r="F156" s="60"/>
      <c r="G156" s="60">
        <v>790</v>
      </c>
      <c r="H156" s="60" t="e">
        <f t="shared" si="39"/>
        <v>#DIV/0!</v>
      </c>
    </row>
    <row r="157" spans="1:8" s="117" customFormat="1" x14ac:dyDescent="0.25">
      <c r="A157" s="122"/>
      <c r="B157" s="123"/>
      <c r="C157" s="121">
        <v>3234</v>
      </c>
      <c r="D157" s="121" t="s">
        <v>164</v>
      </c>
      <c r="E157" s="60"/>
      <c r="F157" s="60"/>
      <c r="G157" s="60">
        <v>9659.48</v>
      </c>
      <c r="H157" s="60" t="e">
        <f t="shared" si="39"/>
        <v>#DIV/0!</v>
      </c>
    </row>
    <row r="158" spans="1:8" s="117" customFormat="1" x14ac:dyDescent="0.25">
      <c r="A158" s="122"/>
      <c r="B158" s="123"/>
      <c r="C158" s="121">
        <v>3235</v>
      </c>
      <c r="D158" s="121" t="s">
        <v>251</v>
      </c>
      <c r="E158" s="60"/>
      <c r="F158" s="60"/>
      <c r="G158" s="60"/>
      <c r="H158" s="60" t="e">
        <f t="shared" si="39"/>
        <v>#DIV/0!</v>
      </c>
    </row>
    <row r="159" spans="1:8" s="117" customFormat="1" ht="28.5" customHeight="1" x14ac:dyDescent="0.25">
      <c r="A159" s="122"/>
      <c r="B159" s="123"/>
      <c r="C159" s="121">
        <v>3236</v>
      </c>
      <c r="D159" s="121" t="s">
        <v>165</v>
      </c>
      <c r="E159" s="60"/>
      <c r="F159" s="60"/>
      <c r="G159" s="60">
        <v>150</v>
      </c>
      <c r="H159" s="60"/>
    </row>
    <row r="160" spans="1:8" s="117" customFormat="1" x14ac:dyDescent="0.25">
      <c r="A160" s="122"/>
      <c r="B160" s="123"/>
      <c r="C160" s="121">
        <v>3237</v>
      </c>
      <c r="D160" s="121" t="s">
        <v>149</v>
      </c>
      <c r="E160" s="60"/>
      <c r="F160" s="60"/>
      <c r="G160" s="60">
        <v>125</v>
      </c>
      <c r="H160" s="60" t="e">
        <f t="shared" si="39"/>
        <v>#DIV/0!</v>
      </c>
    </row>
    <row r="161" spans="1:8" s="117" customFormat="1" x14ac:dyDescent="0.25">
      <c r="A161" s="122"/>
      <c r="B161" s="123"/>
      <c r="C161" s="121">
        <v>3238</v>
      </c>
      <c r="D161" s="121" t="s">
        <v>156</v>
      </c>
      <c r="E161" s="60"/>
      <c r="F161" s="60"/>
      <c r="G161" s="60">
        <v>946.38</v>
      </c>
      <c r="H161" s="60" t="e">
        <f t="shared" si="39"/>
        <v>#DIV/0!</v>
      </c>
    </row>
    <row r="162" spans="1:8" s="117" customFormat="1" x14ac:dyDescent="0.25">
      <c r="A162" s="122"/>
      <c r="B162" s="123"/>
      <c r="C162" s="121">
        <v>3239</v>
      </c>
      <c r="D162" s="121" t="s">
        <v>137</v>
      </c>
      <c r="E162" s="60"/>
      <c r="F162" s="60"/>
      <c r="G162" s="60">
        <v>195.03</v>
      </c>
      <c r="H162" s="60" t="e">
        <f t="shared" si="39"/>
        <v>#DIV/0!</v>
      </c>
    </row>
    <row r="163" spans="1:8" s="117" customFormat="1" x14ac:dyDescent="0.25">
      <c r="A163" s="122"/>
      <c r="B163" s="123"/>
      <c r="C163" s="121">
        <v>3292</v>
      </c>
      <c r="D163" s="121" t="s">
        <v>252</v>
      </c>
      <c r="E163" s="60"/>
      <c r="F163" s="60"/>
      <c r="G163" s="60"/>
      <c r="H163" s="60" t="e">
        <f t="shared" si="39"/>
        <v>#DIV/0!</v>
      </c>
    </row>
    <row r="164" spans="1:8" s="117" customFormat="1" x14ac:dyDescent="0.25">
      <c r="A164" s="122"/>
      <c r="B164" s="123"/>
      <c r="C164" s="121">
        <v>3293</v>
      </c>
      <c r="D164" s="121" t="s">
        <v>166</v>
      </c>
      <c r="E164" s="60"/>
      <c r="F164" s="60"/>
      <c r="G164" s="60">
        <v>1125.5999999999999</v>
      </c>
      <c r="H164" s="60" t="e">
        <f t="shared" si="39"/>
        <v>#DIV/0!</v>
      </c>
    </row>
    <row r="165" spans="1:8" s="117" customFormat="1" x14ac:dyDescent="0.25">
      <c r="A165" s="122"/>
      <c r="B165" s="123"/>
      <c r="C165" s="121">
        <v>3294</v>
      </c>
      <c r="D165" s="121" t="s">
        <v>167</v>
      </c>
      <c r="E165" s="60"/>
      <c r="F165" s="60"/>
      <c r="G165" s="60">
        <v>125</v>
      </c>
      <c r="H165" s="60" t="e">
        <f t="shared" si="39"/>
        <v>#DIV/0!</v>
      </c>
    </row>
    <row r="166" spans="1:8" s="117" customFormat="1" x14ac:dyDescent="0.25">
      <c r="A166" s="122"/>
      <c r="B166" s="123"/>
      <c r="C166" s="121">
        <v>3295</v>
      </c>
      <c r="D166" s="121" t="s">
        <v>150</v>
      </c>
      <c r="E166" s="60"/>
      <c r="F166" s="60"/>
      <c r="G166" s="60">
        <v>90.31</v>
      </c>
      <c r="H166" s="60" t="e">
        <f t="shared" si="39"/>
        <v>#DIV/0!</v>
      </c>
    </row>
    <row r="167" spans="1:8" s="117" customFormat="1" ht="25.5" x14ac:dyDescent="0.25">
      <c r="A167" s="122"/>
      <c r="B167" s="123"/>
      <c r="C167" s="121">
        <v>3299</v>
      </c>
      <c r="D167" s="121" t="s">
        <v>157</v>
      </c>
      <c r="E167" s="60"/>
      <c r="F167" s="60"/>
      <c r="G167" s="60">
        <v>327.7</v>
      </c>
      <c r="H167" s="60" t="e">
        <f t="shared" si="39"/>
        <v>#DIV/0!</v>
      </c>
    </row>
    <row r="168" spans="1:8" x14ac:dyDescent="0.25">
      <c r="A168" s="55"/>
      <c r="B168" s="56">
        <v>34</v>
      </c>
      <c r="C168" s="57"/>
      <c r="D168" s="57" t="s">
        <v>56</v>
      </c>
      <c r="E168" s="60">
        <v>650</v>
      </c>
      <c r="F168" s="60"/>
      <c r="G168" s="60">
        <f>SUM(G169:G170)</f>
        <v>364.34000000000003</v>
      </c>
      <c r="H168" s="60">
        <f t="shared" si="39"/>
        <v>56.0523076923077</v>
      </c>
    </row>
    <row r="169" spans="1:8" s="117" customFormat="1" ht="25.5" x14ac:dyDescent="0.25">
      <c r="A169" s="122"/>
      <c r="B169" s="123"/>
      <c r="C169" s="121">
        <v>3431</v>
      </c>
      <c r="D169" s="121" t="s">
        <v>168</v>
      </c>
      <c r="E169" s="60"/>
      <c r="F169" s="60"/>
      <c r="G169" s="60">
        <v>362.93</v>
      </c>
      <c r="H169" s="60" t="e">
        <f t="shared" si="39"/>
        <v>#DIV/0!</v>
      </c>
    </row>
    <row r="170" spans="1:8" s="117" customFormat="1" x14ac:dyDescent="0.25">
      <c r="A170" s="122"/>
      <c r="B170" s="123"/>
      <c r="C170" s="121">
        <v>3433</v>
      </c>
      <c r="D170" s="121" t="s">
        <v>160</v>
      </c>
      <c r="E170" s="60"/>
      <c r="F170" s="60"/>
      <c r="G170" s="60">
        <v>1.41</v>
      </c>
      <c r="H170" s="60" t="e">
        <f t="shared" si="39"/>
        <v>#DIV/0!</v>
      </c>
    </row>
    <row r="171" spans="1:8" x14ac:dyDescent="0.25">
      <c r="A171" s="251" t="s">
        <v>114</v>
      </c>
      <c r="B171" s="252"/>
      <c r="C171" s="253"/>
      <c r="D171" s="77" t="s">
        <v>94</v>
      </c>
      <c r="E171" s="75">
        <f>E172</f>
        <v>3118637.73</v>
      </c>
      <c r="F171" s="75">
        <f t="shared" ref="F171:G171" si="42">F172</f>
        <v>0</v>
      </c>
      <c r="G171" s="75">
        <f t="shared" si="42"/>
        <v>1675532.7900000003</v>
      </c>
      <c r="H171" s="75">
        <f t="shared" si="39"/>
        <v>53.726432341982864</v>
      </c>
    </row>
    <row r="172" spans="1:8" x14ac:dyDescent="0.25">
      <c r="A172" s="55">
        <v>3</v>
      </c>
      <c r="B172" s="56"/>
      <c r="C172" s="57"/>
      <c r="D172" s="57" t="s">
        <v>15</v>
      </c>
      <c r="E172" s="60">
        <f>E173+E178</f>
        <v>3118637.73</v>
      </c>
      <c r="F172" s="60">
        <f t="shared" ref="F172:G172" si="43">F173+F178</f>
        <v>0</v>
      </c>
      <c r="G172" s="60">
        <f t="shared" si="43"/>
        <v>1675532.7900000003</v>
      </c>
      <c r="H172" s="60">
        <f t="shared" si="39"/>
        <v>53.726432341982864</v>
      </c>
    </row>
    <row r="173" spans="1:8" x14ac:dyDescent="0.25">
      <c r="A173" s="55"/>
      <c r="B173" s="56">
        <v>31</v>
      </c>
      <c r="C173" s="57"/>
      <c r="D173" s="57" t="s">
        <v>16</v>
      </c>
      <c r="E173" s="60">
        <v>3002117.73</v>
      </c>
      <c r="F173" s="60"/>
      <c r="G173" s="60">
        <f>SUM(G174:G177)</f>
        <v>1620767.9400000002</v>
      </c>
      <c r="H173" s="60">
        <f t="shared" si="39"/>
        <v>53.987487692562951</v>
      </c>
    </row>
    <row r="174" spans="1:8" x14ac:dyDescent="0.25">
      <c r="A174" s="103"/>
      <c r="B174" s="104"/>
      <c r="C174" s="105">
        <v>3111</v>
      </c>
      <c r="D174" s="105" t="s">
        <v>143</v>
      </c>
      <c r="E174" s="60"/>
      <c r="F174" s="60"/>
      <c r="G174" s="60">
        <v>1357454.72</v>
      </c>
      <c r="H174" s="60" t="e">
        <f t="shared" si="39"/>
        <v>#DIV/0!</v>
      </c>
    </row>
    <row r="175" spans="1:8" x14ac:dyDescent="0.25">
      <c r="A175" s="103"/>
      <c r="B175" s="104"/>
      <c r="C175" s="105">
        <v>3113</v>
      </c>
      <c r="D175" s="105" t="s">
        <v>249</v>
      </c>
      <c r="E175" s="60"/>
      <c r="F175" s="60"/>
      <c r="G175" s="60">
        <v>1191.3599999999999</v>
      </c>
      <c r="H175" s="60" t="e">
        <f t="shared" si="39"/>
        <v>#DIV/0!</v>
      </c>
    </row>
    <row r="176" spans="1:8" x14ac:dyDescent="0.25">
      <c r="A176" s="103"/>
      <c r="B176" s="104"/>
      <c r="C176" s="105">
        <v>3121</v>
      </c>
      <c r="D176" s="105" t="s">
        <v>144</v>
      </c>
      <c r="E176" s="60"/>
      <c r="F176" s="60"/>
      <c r="G176" s="60">
        <v>42694.58</v>
      </c>
      <c r="H176" s="60" t="e">
        <f t="shared" si="39"/>
        <v>#DIV/0!</v>
      </c>
    </row>
    <row r="177" spans="1:8" ht="25.5" x14ac:dyDescent="0.25">
      <c r="A177" s="103"/>
      <c r="B177" s="104"/>
      <c r="C177" s="105">
        <v>3132</v>
      </c>
      <c r="D177" s="105" t="s">
        <v>145</v>
      </c>
      <c r="E177" s="60"/>
      <c r="F177" s="60"/>
      <c r="G177" s="60">
        <v>219427.28</v>
      </c>
      <c r="H177" s="60" t="e">
        <f t="shared" si="39"/>
        <v>#DIV/0!</v>
      </c>
    </row>
    <row r="178" spans="1:8" x14ac:dyDescent="0.25">
      <c r="A178" s="55">
        <v>32</v>
      </c>
      <c r="B178" s="56"/>
      <c r="C178" s="57"/>
      <c r="D178" s="57" t="s">
        <v>28</v>
      </c>
      <c r="E178" s="60">
        <v>116520</v>
      </c>
      <c r="F178" s="60"/>
      <c r="G178" s="60">
        <f>SUM(G179:G183)</f>
        <v>54764.85</v>
      </c>
      <c r="H178" s="60">
        <f t="shared" si="39"/>
        <v>47.000386199794022</v>
      </c>
    </row>
    <row r="179" spans="1:8" x14ac:dyDescent="0.25">
      <c r="A179" s="103"/>
      <c r="B179" s="104"/>
      <c r="C179" s="105">
        <v>3211</v>
      </c>
      <c r="D179" s="105" t="s">
        <v>134</v>
      </c>
      <c r="E179" s="60"/>
      <c r="F179" s="60"/>
      <c r="G179" s="60">
        <v>194.5</v>
      </c>
      <c r="H179" s="60" t="e">
        <f t="shared" si="39"/>
        <v>#DIV/0!</v>
      </c>
    </row>
    <row r="180" spans="1:8" ht="25.5" x14ac:dyDescent="0.25">
      <c r="A180" s="103"/>
      <c r="B180" s="104"/>
      <c r="C180" s="105">
        <v>3212</v>
      </c>
      <c r="D180" s="105" t="s">
        <v>146</v>
      </c>
      <c r="E180" s="60"/>
      <c r="F180" s="60"/>
      <c r="G180" s="60">
        <v>53950.01</v>
      </c>
      <c r="H180" s="60" t="e">
        <f t="shared" si="39"/>
        <v>#DIV/0!</v>
      </c>
    </row>
    <row r="181" spans="1:8" s="117" customFormat="1" ht="25.5" x14ac:dyDescent="0.25">
      <c r="A181" s="122"/>
      <c r="B181" s="123"/>
      <c r="C181" s="121">
        <v>3221</v>
      </c>
      <c r="D181" s="121" t="s">
        <v>135</v>
      </c>
      <c r="E181" s="60"/>
      <c r="F181" s="60"/>
      <c r="G181" s="60">
        <v>620.34</v>
      </c>
      <c r="H181" s="60" t="e">
        <f t="shared" si="39"/>
        <v>#DIV/0!</v>
      </c>
    </row>
    <row r="182" spans="1:8" ht="29.25" customHeight="1" x14ac:dyDescent="0.25">
      <c r="A182" s="103"/>
      <c r="B182" s="104"/>
      <c r="C182" s="105">
        <v>3231</v>
      </c>
      <c r="D182" s="105" t="s">
        <v>136</v>
      </c>
      <c r="E182" s="60"/>
      <c r="F182" s="60"/>
      <c r="G182" s="60"/>
      <c r="H182" s="60" t="e">
        <f t="shared" si="39"/>
        <v>#DIV/0!</v>
      </c>
    </row>
    <row r="183" spans="1:8" x14ac:dyDescent="0.25">
      <c r="A183" s="103"/>
      <c r="B183" s="104"/>
      <c r="C183" s="105">
        <v>3295</v>
      </c>
      <c r="D183" s="105" t="s">
        <v>150</v>
      </c>
      <c r="E183" s="60"/>
      <c r="F183" s="60"/>
      <c r="G183" s="60"/>
      <c r="H183" s="60" t="e">
        <f t="shared" si="39"/>
        <v>#DIV/0!</v>
      </c>
    </row>
    <row r="184" spans="1:8" s="117" customFormat="1" ht="15" customHeight="1" x14ac:dyDescent="0.25">
      <c r="A184" s="251" t="s">
        <v>100</v>
      </c>
      <c r="B184" s="252"/>
      <c r="C184" s="253"/>
      <c r="D184" s="182" t="s">
        <v>130</v>
      </c>
      <c r="E184" s="75">
        <f>E185</f>
        <v>395.96</v>
      </c>
      <c r="F184" s="75"/>
      <c r="G184" s="75">
        <f>G185</f>
        <v>1.95</v>
      </c>
      <c r="H184" s="75">
        <f t="shared" si="39"/>
        <v>0.49247398727144154</v>
      </c>
    </row>
    <row r="185" spans="1:8" s="117" customFormat="1" ht="19.5" customHeight="1" x14ac:dyDescent="0.25">
      <c r="A185" s="122">
        <v>3</v>
      </c>
      <c r="B185" s="123"/>
      <c r="C185" s="121"/>
      <c r="D185" s="121" t="s">
        <v>15</v>
      </c>
      <c r="E185" s="60">
        <f>E186</f>
        <v>395.96</v>
      </c>
      <c r="F185" s="60"/>
      <c r="G185" s="60">
        <f>G186</f>
        <v>1.95</v>
      </c>
      <c r="H185" s="60">
        <f t="shared" si="39"/>
        <v>0.49247398727144154</v>
      </c>
    </row>
    <row r="186" spans="1:8" s="117" customFormat="1" x14ac:dyDescent="0.25">
      <c r="A186" s="122"/>
      <c r="B186" s="123">
        <v>32</v>
      </c>
      <c r="C186" s="121"/>
      <c r="D186" s="121" t="s">
        <v>28</v>
      </c>
      <c r="E186" s="60">
        <v>395.96</v>
      </c>
      <c r="F186" s="60"/>
      <c r="G186" s="60">
        <f>SUM(G187:G190)</f>
        <v>1.95</v>
      </c>
      <c r="H186" s="60">
        <f t="shared" si="39"/>
        <v>0.49247398727144154</v>
      </c>
    </row>
    <row r="187" spans="1:8" s="117" customFormat="1" x14ac:dyDescent="0.25">
      <c r="A187" s="122"/>
      <c r="B187" s="123"/>
      <c r="C187" s="121">
        <v>3211</v>
      </c>
      <c r="D187" s="121" t="s">
        <v>134</v>
      </c>
      <c r="E187" s="60"/>
      <c r="F187" s="60"/>
      <c r="G187" s="60">
        <v>1.95</v>
      </c>
      <c r="H187" s="60" t="e">
        <f t="shared" si="39"/>
        <v>#DIV/0!</v>
      </c>
    </row>
    <row r="188" spans="1:8" s="117" customFormat="1" ht="25.5" x14ac:dyDescent="0.25">
      <c r="A188" s="122"/>
      <c r="B188" s="123"/>
      <c r="C188" s="121">
        <v>3214</v>
      </c>
      <c r="D188" s="121" t="s">
        <v>148</v>
      </c>
      <c r="E188" s="60"/>
      <c r="F188" s="60"/>
      <c r="G188" s="60"/>
      <c r="H188" s="60" t="e">
        <f t="shared" si="39"/>
        <v>#DIV/0!</v>
      </c>
    </row>
    <row r="189" spans="1:8" s="117" customFormat="1" ht="25.5" x14ac:dyDescent="0.25">
      <c r="A189" s="122"/>
      <c r="B189" s="123"/>
      <c r="C189" s="121">
        <v>3221</v>
      </c>
      <c r="D189" s="121" t="s">
        <v>135</v>
      </c>
      <c r="E189" s="60"/>
      <c r="F189" s="60"/>
      <c r="G189" s="60"/>
      <c r="H189" s="60" t="e">
        <f t="shared" si="39"/>
        <v>#DIV/0!</v>
      </c>
    </row>
    <row r="190" spans="1:8" s="117" customFormat="1" ht="24" customHeight="1" x14ac:dyDescent="0.25">
      <c r="A190" s="122"/>
      <c r="B190" s="123"/>
      <c r="C190" s="121">
        <v>3236</v>
      </c>
      <c r="D190" s="121" t="s">
        <v>165</v>
      </c>
      <c r="E190" s="60"/>
      <c r="F190" s="60"/>
      <c r="G190" s="60"/>
      <c r="H190" s="60" t="e">
        <f t="shared" si="39"/>
        <v>#DIV/0!</v>
      </c>
    </row>
    <row r="191" spans="1:8" s="117" customFormat="1" x14ac:dyDescent="0.25">
      <c r="A191" s="251" t="s">
        <v>125</v>
      </c>
      <c r="B191" s="252"/>
      <c r="C191" s="253"/>
      <c r="D191" s="215" t="s">
        <v>126</v>
      </c>
      <c r="E191" s="75">
        <v>0</v>
      </c>
      <c r="F191" s="75"/>
      <c r="G191" s="75">
        <f>G192</f>
        <v>99.57</v>
      </c>
      <c r="H191" s="75" t="e">
        <f t="shared" si="39"/>
        <v>#DIV/0!</v>
      </c>
    </row>
    <row r="192" spans="1:8" s="117" customFormat="1" x14ac:dyDescent="0.25">
      <c r="A192" s="122">
        <v>3</v>
      </c>
      <c r="B192" s="123"/>
      <c r="C192" s="121"/>
      <c r="D192" s="121" t="s">
        <v>15</v>
      </c>
      <c r="E192" s="60"/>
      <c r="F192" s="60"/>
      <c r="G192" s="60">
        <f>G193</f>
        <v>99.57</v>
      </c>
      <c r="H192" s="60" t="e">
        <f t="shared" si="39"/>
        <v>#DIV/0!</v>
      </c>
    </row>
    <row r="193" spans="1:8" s="117" customFormat="1" x14ac:dyDescent="0.25">
      <c r="A193" s="122"/>
      <c r="B193" s="123">
        <v>32</v>
      </c>
      <c r="C193" s="121"/>
      <c r="D193" s="121" t="s">
        <v>28</v>
      </c>
      <c r="E193" s="60"/>
      <c r="F193" s="60"/>
      <c r="G193" s="60">
        <f>G194</f>
        <v>99.57</v>
      </c>
      <c r="H193" s="60" t="e">
        <f t="shared" si="39"/>
        <v>#DIV/0!</v>
      </c>
    </row>
    <row r="194" spans="1:8" s="117" customFormat="1" x14ac:dyDescent="0.25">
      <c r="A194" s="122"/>
      <c r="B194" s="123"/>
      <c r="C194" s="121">
        <v>3222</v>
      </c>
      <c r="D194" s="121" t="s">
        <v>141</v>
      </c>
      <c r="E194" s="60"/>
      <c r="F194" s="60"/>
      <c r="G194" s="60">
        <v>99.57</v>
      </c>
      <c r="H194" s="60" t="e">
        <f t="shared" si="39"/>
        <v>#DIV/0!</v>
      </c>
    </row>
    <row r="195" spans="1:8" ht="38.25" x14ac:dyDescent="0.25">
      <c r="A195" s="254" t="s">
        <v>115</v>
      </c>
      <c r="B195" s="255"/>
      <c r="C195" s="256"/>
      <c r="D195" s="72" t="s">
        <v>116</v>
      </c>
      <c r="E195" s="74">
        <f>E196</f>
        <v>4093.08</v>
      </c>
      <c r="F195" s="74">
        <f t="shared" ref="F195:G195" si="44">F196</f>
        <v>0</v>
      </c>
      <c r="G195" s="74">
        <f t="shared" si="44"/>
        <v>879.41</v>
      </c>
      <c r="H195" s="74">
        <f t="shared" si="39"/>
        <v>21.485287363061556</v>
      </c>
    </row>
    <row r="196" spans="1:8" ht="15" customHeight="1" x14ac:dyDescent="0.25">
      <c r="A196" s="251" t="s">
        <v>111</v>
      </c>
      <c r="B196" s="252"/>
      <c r="C196" s="253"/>
      <c r="D196" s="77" t="s">
        <v>46</v>
      </c>
      <c r="E196" s="75">
        <f>E197+E199</f>
        <v>4093.08</v>
      </c>
      <c r="F196" s="75">
        <f t="shared" ref="F196:G196" si="45">F197+F199</f>
        <v>0</v>
      </c>
      <c r="G196" s="75">
        <f t="shared" si="45"/>
        <v>879.41</v>
      </c>
      <c r="H196" s="75">
        <f t="shared" si="39"/>
        <v>21.485287363061556</v>
      </c>
    </row>
    <row r="197" spans="1:8" x14ac:dyDescent="0.25">
      <c r="A197" s="55">
        <v>3</v>
      </c>
      <c r="B197" s="56"/>
      <c r="C197" s="57"/>
      <c r="D197" s="57" t="s">
        <v>15</v>
      </c>
      <c r="E197" s="60">
        <f>E198</f>
        <v>1093.08</v>
      </c>
      <c r="F197" s="60">
        <f t="shared" ref="F197:G197" si="46">F198</f>
        <v>0</v>
      </c>
      <c r="G197" s="60">
        <f t="shared" si="46"/>
        <v>0</v>
      </c>
      <c r="H197" s="60">
        <f t="shared" si="39"/>
        <v>0</v>
      </c>
    </row>
    <row r="198" spans="1:8" x14ac:dyDescent="0.25">
      <c r="A198" s="55">
        <v>32</v>
      </c>
      <c r="B198" s="56"/>
      <c r="C198" s="57"/>
      <c r="D198" s="57" t="s">
        <v>28</v>
      </c>
      <c r="E198" s="60">
        <v>1093.08</v>
      </c>
      <c r="F198" s="60"/>
      <c r="G198" s="60">
        <v>0</v>
      </c>
      <c r="H198" s="60">
        <f t="shared" si="39"/>
        <v>0</v>
      </c>
    </row>
    <row r="199" spans="1:8" ht="25.5" x14ac:dyDescent="0.25">
      <c r="A199" s="55">
        <v>4</v>
      </c>
      <c r="B199" s="56"/>
      <c r="C199" s="57"/>
      <c r="D199" s="57" t="s">
        <v>17</v>
      </c>
      <c r="E199" s="60">
        <v>3000</v>
      </c>
      <c r="F199" s="60">
        <v>0</v>
      </c>
      <c r="G199" s="60">
        <f t="shared" ref="G199" si="47">G200</f>
        <v>879.41</v>
      </c>
      <c r="H199" s="60">
        <f t="shared" si="39"/>
        <v>29.313666666666666</v>
      </c>
    </row>
    <row r="200" spans="1:8" ht="25.5" x14ac:dyDescent="0.25">
      <c r="A200" s="55"/>
      <c r="B200" s="56">
        <v>42</v>
      </c>
      <c r="C200" s="57"/>
      <c r="D200" s="57" t="s">
        <v>36</v>
      </c>
      <c r="E200" s="60">
        <v>0</v>
      </c>
      <c r="F200" s="60"/>
      <c r="G200" s="60">
        <f>G201</f>
        <v>879.41</v>
      </c>
      <c r="H200" s="60" t="e">
        <f t="shared" ref="H200:H211" si="48">G200/E200*100</f>
        <v>#DIV/0!</v>
      </c>
    </row>
    <row r="201" spans="1:8" ht="26.25" customHeight="1" x14ac:dyDescent="0.25">
      <c r="A201" s="103"/>
      <c r="B201" s="104"/>
      <c r="C201" s="105">
        <v>4221</v>
      </c>
      <c r="D201" s="105" t="s">
        <v>138</v>
      </c>
      <c r="E201" s="60">
        <v>0</v>
      </c>
      <c r="F201" s="60"/>
      <c r="G201" s="60">
        <v>879.41</v>
      </c>
      <c r="H201" s="60" t="e">
        <f t="shared" si="48"/>
        <v>#DIV/0!</v>
      </c>
    </row>
    <row r="202" spans="1:8" ht="25.5" x14ac:dyDescent="0.25">
      <c r="A202" s="254" t="s">
        <v>117</v>
      </c>
      <c r="B202" s="255"/>
      <c r="C202" s="256"/>
      <c r="D202" s="72" t="s">
        <v>118</v>
      </c>
      <c r="E202" s="74">
        <f t="shared" ref="E202:E204" si="49">E203</f>
        <v>113918.02</v>
      </c>
      <c r="F202" s="74">
        <f t="shared" ref="F202:G203" si="50">F203</f>
        <v>0</v>
      </c>
      <c r="G202" s="74">
        <f>G203+G207</f>
        <v>70086.06</v>
      </c>
      <c r="H202" s="74">
        <f t="shared" si="48"/>
        <v>61.523242767035448</v>
      </c>
    </row>
    <row r="203" spans="1:8" ht="25.5" x14ac:dyDescent="0.25">
      <c r="A203" s="251" t="s">
        <v>112</v>
      </c>
      <c r="B203" s="252"/>
      <c r="C203" s="253"/>
      <c r="D203" s="77" t="s">
        <v>113</v>
      </c>
      <c r="E203" s="75">
        <f t="shared" si="49"/>
        <v>113918.02</v>
      </c>
      <c r="F203" s="75">
        <f t="shared" si="50"/>
        <v>0</v>
      </c>
      <c r="G203" s="75">
        <f t="shared" si="50"/>
        <v>65476.38</v>
      </c>
      <c r="H203" s="75">
        <f t="shared" si="48"/>
        <v>57.476753897232413</v>
      </c>
    </row>
    <row r="204" spans="1:8" x14ac:dyDescent="0.25">
      <c r="A204" s="55">
        <v>3</v>
      </c>
      <c r="B204" s="56"/>
      <c r="C204" s="57"/>
      <c r="D204" s="57" t="s">
        <v>15</v>
      </c>
      <c r="E204" s="60">
        <f t="shared" si="49"/>
        <v>113918.02</v>
      </c>
      <c r="F204" s="60">
        <f t="shared" ref="F204:G204" si="51">F205</f>
        <v>0</v>
      </c>
      <c r="G204" s="60">
        <f t="shared" si="51"/>
        <v>65476.38</v>
      </c>
      <c r="H204" s="60">
        <f t="shared" si="48"/>
        <v>57.476753897232413</v>
      </c>
    </row>
    <row r="205" spans="1:8" x14ac:dyDescent="0.25">
      <c r="A205" s="131"/>
      <c r="B205" s="132">
        <v>32</v>
      </c>
      <c r="C205" s="133"/>
      <c r="D205" s="57" t="s">
        <v>28</v>
      </c>
      <c r="E205" s="60">
        <v>113918.02</v>
      </c>
      <c r="F205" s="60"/>
      <c r="G205" s="60">
        <f>G206</f>
        <v>65476.38</v>
      </c>
      <c r="H205" s="60">
        <f t="shared" si="48"/>
        <v>57.476753897232413</v>
      </c>
    </row>
    <row r="206" spans="1:8" s="117" customFormat="1" ht="29.25" customHeight="1" x14ac:dyDescent="0.25">
      <c r="A206" s="122"/>
      <c r="B206" s="123"/>
      <c r="C206" s="121">
        <v>3231</v>
      </c>
      <c r="D206" s="121" t="s">
        <v>136</v>
      </c>
      <c r="E206" s="60"/>
      <c r="F206" s="60"/>
      <c r="G206" s="60">
        <v>65476.38</v>
      </c>
      <c r="H206" s="60" t="e">
        <f t="shared" si="48"/>
        <v>#DIV/0!</v>
      </c>
    </row>
    <row r="207" spans="1:8" s="117" customFormat="1" x14ac:dyDescent="0.25">
      <c r="A207" s="251" t="s">
        <v>93</v>
      </c>
      <c r="B207" s="252"/>
      <c r="C207" s="253"/>
      <c r="D207" s="215" t="s">
        <v>94</v>
      </c>
      <c r="E207" s="75">
        <v>0</v>
      </c>
      <c r="F207" s="75"/>
      <c r="G207" s="75">
        <f>G208</f>
        <v>4609.68</v>
      </c>
      <c r="H207" s="75" t="e">
        <f t="shared" si="48"/>
        <v>#DIV/0!</v>
      </c>
    </row>
    <row r="208" spans="1:8" s="117" customFormat="1" x14ac:dyDescent="0.25">
      <c r="A208" s="220">
        <v>3</v>
      </c>
      <c r="B208" s="58"/>
      <c r="C208" s="59"/>
      <c r="D208" s="59" t="s">
        <v>15</v>
      </c>
      <c r="E208" s="60"/>
      <c r="F208" s="60"/>
      <c r="G208" s="60">
        <f>G209</f>
        <v>4609.68</v>
      </c>
      <c r="H208" s="60" t="e">
        <f t="shared" si="48"/>
        <v>#DIV/0!</v>
      </c>
    </row>
    <row r="209" spans="1:8" s="117" customFormat="1" ht="38.25" x14ac:dyDescent="0.25">
      <c r="A209" s="220"/>
      <c r="B209" s="58">
        <v>37</v>
      </c>
      <c r="C209" s="59"/>
      <c r="D209" s="59" t="s">
        <v>95</v>
      </c>
      <c r="E209" s="60"/>
      <c r="F209" s="60"/>
      <c r="G209" s="60">
        <f>G210</f>
        <v>4609.68</v>
      </c>
      <c r="H209" s="60" t="e">
        <f t="shared" si="48"/>
        <v>#DIV/0!</v>
      </c>
    </row>
    <row r="210" spans="1:8" s="117" customFormat="1" ht="30" customHeight="1" x14ac:dyDescent="0.25">
      <c r="A210" s="220"/>
      <c r="B210" s="58"/>
      <c r="C210" s="59">
        <v>3722</v>
      </c>
      <c r="D210" s="59" t="s">
        <v>237</v>
      </c>
      <c r="E210" s="60"/>
      <c r="F210" s="60"/>
      <c r="G210" s="60">
        <v>4609.68</v>
      </c>
      <c r="H210" s="60" t="e">
        <f t="shared" si="48"/>
        <v>#DIV/0!</v>
      </c>
    </row>
    <row r="211" spans="1:8" x14ac:dyDescent="0.25">
      <c r="D211" s="129" t="s">
        <v>122</v>
      </c>
      <c r="E211" s="130">
        <f>E125+E7</f>
        <v>6787293.1100000003</v>
      </c>
      <c r="F211" s="130">
        <f t="shared" ref="F211:G211" si="52">F125+F7</f>
        <v>0</v>
      </c>
      <c r="G211" s="130">
        <f t="shared" si="52"/>
        <v>2025615.2800000003</v>
      </c>
      <c r="H211" s="130">
        <f t="shared" si="48"/>
        <v>29.844228725227399</v>
      </c>
    </row>
    <row r="214" spans="1:8" x14ac:dyDescent="0.25">
      <c r="G214" s="151"/>
    </row>
  </sheetData>
  <mergeCells count="53">
    <mergeCell ref="A116:C116"/>
    <mergeCell ref="A134:C134"/>
    <mergeCell ref="A64:C64"/>
    <mergeCell ref="A65:C65"/>
    <mergeCell ref="A71:C71"/>
    <mergeCell ref="A72:C72"/>
    <mergeCell ref="A120:C120"/>
    <mergeCell ref="A121:C121"/>
    <mergeCell ref="A125:C125"/>
    <mergeCell ref="A87:C87"/>
    <mergeCell ref="A88:C88"/>
    <mergeCell ref="A96:C96"/>
    <mergeCell ref="A104:C104"/>
    <mergeCell ref="A49:C49"/>
    <mergeCell ref="A60:C60"/>
    <mergeCell ref="D4:G4"/>
    <mergeCell ref="A6:D6"/>
    <mergeCell ref="A17:C17"/>
    <mergeCell ref="A54:C54"/>
    <mergeCell ref="A44:C44"/>
    <mergeCell ref="A45:C45"/>
    <mergeCell ref="A1:H1"/>
    <mergeCell ref="A57:C57"/>
    <mergeCell ref="A5:C5"/>
    <mergeCell ref="A83:C83"/>
    <mergeCell ref="A9:C9"/>
    <mergeCell ref="A22:C22"/>
    <mergeCell ref="A23:C23"/>
    <mergeCell ref="A28:C28"/>
    <mergeCell ref="A29:C29"/>
    <mergeCell ref="A36:C36"/>
    <mergeCell ref="A37:C37"/>
    <mergeCell ref="A3:H3"/>
    <mergeCell ref="A7:C7"/>
    <mergeCell ref="A78:C78"/>
    <mergeCell ref="A8:C8"/>
    <mergeCell ref="A48:C48"/>
    <mergeCell ref="A207:C207"/>
    <mergeCell ref="A202:C202"/>
    <mergeCell ref="A203:C203"/>
    <mergeCell ref="A13:C13"/>
    <mergeCell ref="A191:C191"/>
    <mergeCell ref="A195:C195"/>
    <mergeCell ref="A196:C196"/>
    <mergeCell ref="A184:C184"/>
    <mergeCell ref="A126:C126"/>
    <mergeCell ref="A127:C127"/>
    <mergeCell ref="A142:C142"/>
    <mergeCell ref="A171:C171"/>
    <mergeCell ref="A82:C82"/>
    <mergeCell ref="A53:C53"/>
    <mergeCell ref="A108:C108"/>
    <mergeCell ref="A77:C77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</vt:lpstr>
      <vt:lpstr> Račun prihoda i rashoda</vt:lpstr>
      <vt:lpstr>Rh i ph prema izvorima finan</vt:lpstr>
      <vt:lpstr>Rashodi prema funkcijskoj kl</vt:lpstr>
      <vt:lpstr>Račun financiranja</vt:lpstr>
      <vt:lpstr>POSEBNI DIO</vt:lpstr>
      <vt:lpstr>' Račun prihoda i rashoda'!Ispis_naslova</vt:lpstr>
      <vt:lpstr>'POSEBNI DIO'!Ispis_naslova</vt:lpstr>
      <vt:lpstr>'Rashodi prema funkcijskoj kl'!Ispis_naslova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User</cp:lastModifiedBy>
  <cp:lastPrinted>2025-07-17T08:54:27Z</cp:lastPrinted>
  <dcterms:created xsi:type="dcterms:W3CDTF">2022-08-12T12:51:27Z</dcterms:created>
  <dcterms:modified xsi:type="dcterms:W3CDTF">2025-07-17T08:54:56Z</dcterms:modified>
</cp:coreProperties>
</file>