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SAŽETAK" sheetId="1" r:id="rId1"/>
    <sheet name=" Račun prihoda i rashoda" sheetId="3" r:id="rId2"/>
    <sheet name="Rh i ph prema izvorima finan" sheetId="8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1">' Račun prihoda i rashoda'!#REF!</definedName>
    <definedName name="_xlnm.Print_Titles" localSheetId="5">'POSEBNI DIO'!$5:$5</definedName>
    <definedName name="_xlnm.Print_Titles" localSheetId="3">'Rashodi prema funkcijskoj kl'!$9:$9</definedName>
  </definedNames>
  <calcPr calcId="145621"/>
</workbook>
</file>

<file path=xl/calcChain.xml><?xml version="1.0" encoding="utf-8"?>
<calcChain xmlns="http://schemas.openxmlformats.org/spreadsheetml/2006/main">
  <c r="G36" i="3" l="1"/>
  <c r="E36" i="3"/>
  <c r="F17" i="8"/>
  <c r="I47" i="3" l="1"/>
  <c r="I36" i="3"/>
  <c r="I38" i="3"/>
  <c r="I39" i="3"/>
  <c r="I40" i="3"/>
  <c r="I41" i="3"/>
  <c r="I37" i="3"/>
  <c r="H38" i="3"/>
  <c r="H39" i="3"/>
  <c r="H40" i="3"/>
  <c r="H41" i="3"/>
  <c r="H37" i="3"/>
  <c r="H104" i="3" l="1"/>
  <c r="I104" i="3"/>
  <c r="E53" i="8" l="1"/>
  <c r="D103" i="3" l="1"/>
  <c r="D102" i="3" s="1"/>
  <c r="E54" i="8" l="1"/>
  <c r="G54" i="8" s="1"/>
  <c r="E51" i="8"/>
  <c r="E50" i="8"/>
  <c r="E49" i="8" s="1"/>
  <c r="C18" i="5"/>
  <c r="D18" i="5"/>
  <c r="C13" i="5"/>
  <c r="D13" i="5"/>
  <c r="C46" i="8"/>
  <c r="C49" i="8"/>
  <c r="I83" i="3"/>
  <c r="H83" i="3"/>
  <c r="G82" i="3"/>
  <c r="H70" i="3"/>
  <c r="E18" i="5"/>
  <c r="E13" i="5"/>
  <c r="F54" i="8"/>
  <c r="F39" i="8"/>
  <c r="G39" i="8"/>
  <c r="E46" i="8"/>
  <c r="G48" i="8"/>
  <c r="F48" i="8"/>
  <c r="H161" i="7" l="1"/>
  <c r="H162" i="7"/>
  <c r="H163" i="7"/>
  <c r="H164" i="7"/>
  <c r="H165" i="7"/>
  <c r="H166" i="7"/>
  <c r="H244" i="7" l="1"/>
  <c r="F241" i="7"/>
  <c r="F236" i="7" s="1"/>
  <c r="G243" i="7"/>
  <c r="H243" i="7" s="1"/>
  <c r="E241" i="7"/>
  <c r="E242" i="7"/>
  <c r="F227" i="7"/>
  <c r="G222" i="7"/>
  <c r="G225" i="7"/>
  <c r="G224" i="7" s="1"/>
  <c r="H218" i="7"/>
  <c r="G217" i="7"/>
  <c r="H235" i="7"/>
  <c r="F234" i="7"/>
  <c r="F230" i="7" s="1"/>
  <c r="G234" i="7"/>
  <c r="E234" i="7"/>
  <c r="E221" i="7"/>
  <c r="E224" i="7"/>
  <c r="F159" i="7"/>
  <c r="F158" i="7" s="1"/>
  <c r="G160" i="7"/>
  <c r="E159" i="7"/>
  <c r="E158" i="7" s="1"/>
  <c r="G156" i="7"/>
  <c r="H153" i="7"/>
  <c r="H140" i="7"/>
  <c r="G139" i="7"/>
  <c r="H139" i="7" s="1"/>
  <c r="E138" i="7"/>
  <c r="E137" i="7" s="1"/>
  <c r="H132" i="7"/>
  <c r="H133" i="7"/>
  <c r="H135" i="7"/>
  <c r="G131" i="7"/>
  <c r="H131" i="7" s="1"/>
  <c r="G134" i="7"/>
  <c r="H134" i="7" s="1"/>
  <c r="F129" i="7"/>
  <c r="E130" i="7"/>
  <c r="E129" i="7" s="1"/>
  <c r="H117" i="7"/>
  <c r="H118" i="7"/>
  <c r="H120" i="7"/>
  <c r="G116" i="7"/>
  <c r="H116" i="7" s="1"/>
  <c r="G119" i="7"/>
  <c r="H119" i="7" s="1"/>
  <c r="F115" i="7"/>
  <c r="F114" i="7" s="1"/>
  <c r="E115" i="7"/>
  <c r="E114" i="7" s="1"/>
  <c r="H102" i="7"/>
  <c r="G104" i="7"/>
  <c r="G100" i="7"/>
  <c r="G95" i="7"/>
  <c r="F87" i="7"/>
  <c r="G84" i="7"/>
  <c r="G83" i="7" s="1"/>
  <c r="G82" i="7" s="1"/>
  <c r="E84" i="7"/>
  <c r="E83" i="7" s="1"/>
  <c r="E82" i="7" s="1"/>
  <c r="H79" i="7"/>
  <c r="H80" i="7"/>
  <c r="H81" i="7"/>
  <c r="G78" i="7"/>
  <c r="G77" i="7" s="1"/>
  <c r="G76" i="7" s="1"/>
  <c r="G75" i="7" s="1"/>
  <c r="E77" i="7"/>
  <c r="E76" i="7" s="1"/>
  <c r="E75" i="7" s="1"/>
  <c r="F63" i="7"/>
  <c r="G73" i="7"/>
  <c r="G72" i="7" s="1"/>
  <c r="G63" i="7" s="1"/>
  <c r="E65" i="7"/>
  <c r="E64" i="7" s="1"/>
  <c r="E69" i="7"/>
  <c r="E68" i="7" s="1"/>
  <c r="H66" i="7"/>
  <c r="H45" i="7"/>
  <c r="H50" i="7"/>
  <c r="H54" i="7"/>
  <c r="G49" i="7"/>
  <c r="G48" i="7" s="1"/>
  <c r="G47" i="7" s="1"/>
  <c r="F48" i="7"/>
  <c r="F47" i="7" s="1"/>
  <c r="F52" i="7"/>
  <c r="F51" i="7" s="1"/>
  <c r="G53" i="7"/>
  <c r="G52" i="7" s="1"/>
  <c r="E52" i="7"/>
  <c r="E51" i="7" s="1"/>
  <c r="E48" i="7"/>
  <c r="E47" i="7" s="1"/>
  <c r="G41" i="7"/>
  <c r="G16" i="7"/>
  <c r="H12" i="7"/>
  <c r="H13" i="7"/>
  <c r="H17" i="7"/>
  <c r="H20" i="7"/>
  <c r="F18" i="7"/>
  <c r="G18" i="7"/>
  <c r="E19" i="7"/>
  <c r="E18" i="7" s="1"/>
  <c r="E16" i="7"/>
  <c r="E15" i="7" s="1"/>
  <c r="E14" i="7" s="1"/>
  <c r="G159" i="7" l="1"/>
  <c r="H160" i="7"/>
  <c r="G242" i="7"/>
  <c r="H234" i="7"/>
  <c r="E220" i="7"/>
  <c r="G130" i="7"/>
  <c r="G129" i="7" s="1"/>
  <c r="H129" i="7" s="1"/>
  <c r="G138" i="7"/>
  <c r="G115" i="7"/>
  <c r="G114" i="7" s="1"/>
  <c r="H114" i="7" s="1"/>
  <c r="E63" i="7"/>
  <c r="H63" i="7" s="1"/>
  <c r="H47" i="7"/>
  <c r="H49" i="7"/>
  <c r="H48" i="7"/>
  <c r="H53" i="7"/>
  <c r="G51" i="7"/>
  <c r="H51" i="7" s="1"/>
  <c r="H52" i="7"/>
  <c r="F46" i="7"/>
  <c r="E46" i="7"/>
  <c r="H16" i="7"/>
  <c r="H18" i="7"/>
  <c r="G15" i="7"/>
  <c r="H19" i="7"/>
  <c r="H223" i="7"/>
  <c r="H125" i="7"/>
  <c r="H126" i="7"/>
  <c r="H128" i="7"/>
  <c r="H105" i="7"/>
  <c r="H71" i="7"/>
  <c r="H67" i="7"/>
  <c r="H42" i="7"/>
  <c r="H31" i="7"/>
  <c r="H32" i="7"/>
  <c r="H33" i="7"/>
  <c r="H35" i="7"/>
  <c r="H36" i="7"/>
  <c r="H37" i="7"/>
  <c r="G158" i="7" l="1"/>
  <c r="H158" i="7" s="1"/>
  <c r="H159" i="7"/>
  <c r="H242" i="7"/>
  <c r="G241" i="7"/>
  <c r="H241" i="7" s="1"/>
  <c r="H115" i="7"/>
  <c r="H130" i="7"/>
  <c r="H138" i="7"/>
  <c r="G137" i="7"/>
  <c r="H137" i="7" s="1"/>
  <c r="G46" i="7"/>
  <c r="H46" i="7" s="1"/>
  <c r="H15" i="7"/>
  <c r="G14" i="7"/>
  <c r="H14" i="7" s="1"/>
  <c r="J35" i="1" l="1"/>
  <c r="I90" i="3"/>
  <c r="I91" i="3"/>
  <c r="H90" i="3"/>
  <c r="H91" i="3"/>
  <c r="G88" i="3"/>
  <c r="I88" i="3" s="1"/>
  <c r="G85" i="3"/>
  <c r="I85" i="3" s="1"/>
  <c r="I82" i="3"/>
  <c r="I48" i="3"/>
  <c r="I49" i="3"/>
  <c r="I50" i="3"/>
  <c r="I51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80" i="3"/>
  <c r="I81" i="3"/>
  <c r="I84" i="3"/>
  <c r="I86" i="3"/>
  <c r="I89" i="3"/>
  <c r="I93" i="3"/>
  <c r="I92" i="3"/>
  <c r="I94" i="3"/>
  <c r="I95" i="3"/>
  <c r="G79" i="3"/>
  <c r="I79" i="3" s="1"/>
  <c r="H66" i="3"/>
  <c r="H65" i="3"/>
  <c r="G52" i="3"/>
  <c r="I52" i="3" s="1"/>
  <c r="H73" i="3"/>
  <c r="G46" i="3"/>
  <c r="I46" i="3" s="1"/>
  <c r="H48" i="3"/>
  <c r="G87" i="3" l="1"/>
  <c r="G103" i="3"/>
  <c r="G35" i="3"/>
  <c r="G27" i="3"/>
  <c r="G22" i="3"/>
  <c r="G18" i="3"/>
  <c r="F10" i="3"/>
  <c r="G11" i="3"/>
  <c r="H17" i="3"/>
  <c r="I17" i="3"/>
  <c r="H16" i="3"/>
  <c r="I16" i="3"/>
  <c r="G10" i="3" l="1"/>
  <c r="E103" i="3"/>
  <c r="E87" i="3"/>
  <c r="I87" i="3" s="1"/>
  <c r="E45" i="3"/>
  <c r="F45" i="3"/>
  <c r="F96" i="3" s="1"/>
  <c r="G45" i="3"/>
  <c r="E35" i="3"/>
  <c r="E10" i="3"/>
  <c r="G96" i="3" l="1"/>
  <c r="I45" i="3"/>
  <c r="E96" i="3"/>
  <c r="K44" i="1"/>
  <c r="K35" i="1"/>
  <c r="K34" i="1"/>
  <c r="K26" i="1"/>
  <c r="K25" i="1"/>
  <c r="K15" i="1"/>
  <c r="H71" i="3"/>
  <c r="H64" i="3"/>
  <c r="I96" i="3" l="1"/>
  <c r="I12" i="3"/>
  <c r="I14" i="3"/>
  <c r="I15" i="3"/>
  <c r="I19" i="3"/>
  <c r="I21" i="3"/>
  <c r="I23" i="3"/>
  <c r="I24" i="3"/>
  <c r="I25" i="3"/>
  <c r="I26" i="3"/>
  <c r="I28" i="3"/>
  <c r="I29" i="3"/>
  <c r="I105" i="3"/>
  <c r="I106" i="3"/>
  <c r="I35" i="3"/>
  <c r="E12" i="8"/>
  <c r="E19" i="8"/>
  <c r="E16" i="8"/>
  <c r="D49" i="8"/>
  <c r="D37" i="8"/>
  <c r="E37" i="8"/>
  <c r="D33" i="8"/>
  <c r="D26" i="8" s="1"/>
  <c r="E33" i="8"/>
  <c r="E27" i="8"/>
  <c r="D11" i="8"/>
  <c r="G41" i="8"/>
  <c r="E30" i="8"/>
  <c r="E24" i="8"/>
  <c r="E14" i="8"/>
  <c r="C37" i="8"/>
  <c r="F41" i="8"/>
  <c r="C33" i="8"/>
  <c r="C30" i="8"/>
  <c r="C27" i="8"/>
  <c r="C26" i="8" s="1"/>
  <c r="C24" i="8"/>
  <c r="C19" i="8"/>
  <c r="C12" i="8"/>
  <c r="C14" i="8"/>
  <c r="C16" i="8"/>
  <c r="E26" i="8" l="1"/>
  <c r="C11" i="8"/>
  <c r="E11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2" i="8"/>
  <c r="G43" i="8"/>
  <c r="G44" i="8"/>
  <c r="G45" i="8"/>
  <c r="G46" i="8"/>
  <c r="G47" i="8"/>
  <c r="G49" i="8"/>
  <c r="G50" i="8"/>
  <c r="G51" i="8"/>
  <c r="G52" i="8"/>
  <c r="G53" i="8"/>
  <c r="G12" i="8"/>
  <c r="G11" i="8" l="1"/>
  <c r="G26" i="8"/>
  <c r="G11" i="7"/>
  <c r="G10" i="7" s="1"/>
  <c r="H217" i="7" l="1"/>
  <c r="H59" i="7"/>
  <c r="H60" i="7"/>
  <c r="H61" i="7"/>
  <c r="H62" i="7"/>
  <c r="F57" i="7"/>
  <c r="E57" i="7"/>
  <c r="G58" i="7"/>
  <c r="H58" i="7" s="1"/>
  <c r="H72" i="7"/>
  <c r="H73" i="7"/>
  <c r="H74" i="7"/>
  <c r="H75" i="7"/>
  <c r="H76" i="7"/>
  <c r="H77" i="7"/>
  <c r="H78" i="7"/>
  <c r="G90" i="7"/>
  <c r="H90" i="7" s="1"/>
  <c r="E89" i="7"/>
  <c r="F92" i="7"/>
  <c r="G94" i="7"/>
  <c r="G93" i="7" s="1"/>
  <c r="G92" i="7" s="1"/>
  <c r="E94" i="7"/>
  <c r="E93" i="7" s="1"/>
  <c r="H95" i="7"/>
  <c r="E99" i="7"/>
  <c r="E98" i="7" s="1"/>
  <c r="F99" i="7"/>
  <c r="E122" i="7"/>
  <c r="E121" i="7" s="1"/>
  <c r="F122" i="7"/>
  <c r="F121" i="7" s="1"/>
  <c r="F97" i="7" s="1"/>
  <c r="G127" i="7"/>
  <c r="H127" i="7" s="1"/>
  <c r="G123" i="7"/>
  <c r="H123" i="7" s="1"/>
  <c r="G99" i="7"/>
  <c r="G98" i="7" s="1"/>
  <c r="G112" i="7"/>
  <c r="H112" i="7" s="1"/>
  <c r="G108" i="7"/>
  <c r="H108" i="7" s="1"/>
  <c r="E107" i="7"/>
  <c r="E106" i="7" s="1"/>
  <c r="H109" i="7"/>
  <c r="H110" i="7"/>
  <c r="H111" i="7"/>
  <c r="H113" i="7"/>
  <c r="F141" i="7"/>
  <c r="F136" i="7" s="1"/>
  <c r="E142" i="7"/>
  <c r="G143" i="7"/>
  <c r="G142" i="7" s="1"/>
  <c r="G141" i="7" s="1"/>
  <c r="G136" i="7" s="1"/>
  <c r="G44" i="7"/>
  <c r="F43" i="7"/>
  <c r="F40" i="7"/>
  <c r="E43" i="7"/>
  <c r="E40" i="7"/>
  <c r="E29" i="7"/>
  <c r="E28" i="7" s="1"/>
  <c r="E27" i="7" s="1"/>
  <c r="F29" i="7"/>
  <c r="F28" i="7" s="1"/>
  <c r="F27" i="7" s="1"/>
  <c r="G34" i="7"/>
  <c r="H34" i="7" s="1"/>
  <c r="G30" i="7"/>
  <c r="H30" i="7" s="1"/>
  <c r="F22" i="7"/>
  <c r="F21" i="7" s="1"/>
  <c r="E23" i="7"/>
  <c r="E22" i="7" s="1"/>
  <c r="E21" i="7" s="1"/>
  <c r="G24" i="7"/>
  <c r="G23" i="7" s="1"/>
  <c r="F9" i="7"/>
  <c r="F8" i="7" s="1"/>
  <c r="E10" i="7"/>
  <c r="E9" i="7" s="1"/>
  <c r="E8" i="7" s="1"/>
  <c r="H156" i="7"/>
  <c r="E168" i="7"/>
  <c r="E167" i="7" s="1"/>
  <c r="G212" i="7"/>
  <c r="H212" i="7" s="1"/>
  <c r="E211" i="7"/>
  <c r="E210" i="7" s="1"/>
  <c r="E194" i="7"/>
  <c r="E193" i="7" s="1"/>
  <c r="F194" i="7"/>
  <c r="F193" i="7" s="1"/>
  <c r="F146" i="7" s="1"/>
  <c r="G200" i="7"/>
  <c r="H200" i="7" s="1"/>
  <c r="G195" i="7"/>
  <c r="G207" i="7"/>
  <c r="H207" i="7" s="1"/>
  <c r="E206" i="7"/>
  <c r="E205" i="7" s="1"/>
  <c r="H208" i="7"/>
  <c r="H209" i="7"/>
  <c r="G169" i="7"/>
  <c r="H169" i="7" s="1"/>
  <c r="G190" i="7"/>
  <c r="H190" i="7" s="1"/>
  <c r="E148" i="7"/>
  <c r="E147" i="7" s="1"/>
  <c r="F148" i="7"/>
  <c r="H157" i="7"/>
  <c r="G151" i="7"/>
  <c r="F220" i="7"/>
  <c r="F214" i="7" s="1"/>
  <c r="H222" i="7"/>
  <c r="G231" i="7"/>
  <c r="G230" i="7" s="1"/>
  <c r="E231" i="7"/>
  <c r="E230" i="7" s="1"/>
  <c r="G228" i="7"/>
  <c r="G227" i="7" s="1"/>
  <c r="E228" i="7"/>
  <c r="E227" i="7" s="1"/>
  <c r="E216" i="7"/>
  <c r="G239" i="7"/>
  <c r="G238" i="7" s="1"/>
  <c r="E238" i="7"/>
  <c r="E237" i="7" s="1"/>
  <c r="E236" i="7" s="1"/>
  <c r="H240" i="7"/>
  <c r="H232" i="7"/>
  <c r="H233" i="7"/>
  <c r="H224" i="7"/>
  <c r="H225" i="7"/>
  <c r="H226" i="7"/>
  <c r="H219" i="7"/>
  <c r="H213" i="7"/>
  <c r="H196" i="7"/>
  <c r="H197" i="7"/>
  <c r="H198" i="7"/>
  <c r="H199" i="7"/>
  <c r="H201" i="7"/>
  <c r="H202" i="7"/>
  <c r="H203" i="7"/>
  <c r="H204" i="7"/>
  <c r="H170" i="7"/>
  <c r="H171" i="7"/>
  <c r="H172" i="7"/>
  <c r="H173" i="7"/>
  <c r="H174" i="7"/>
  <c r="H175" i="7"/>
  <c r="H176" i="7"/>
  <c r="H177" i="7"/>
  <c r="H178" i="7"/>
  <c r="H179" i="7"/>
  <c r="H180" i="7"/>
  <c r="H182" i="7"/>
  <c r="H183" i="7"/>
  <c r="H184" i="7"/>
  <c r="H185" i="7"/>
  <c r="H186" i="7"/>
  <c r="H187" i="7"/>
  <c r="H188" i="7"/>
  <c r="H189" i="7"/>
  <c r="H191" i="7"/>
  <c r="H192" i="7"/>
  <c r="H149" i="7"/>
  <c r="H150" i="7"/>
  <c r="H152" i="7"/>
  <c r="H154" i="7"/>
  <c r="H155" i="7"/>
  <c r="H144" i="7"/>
  <c r="H124" i="7"/>
  <c r="H100" i="7"/>
  <c r="H101" i="7"/>
  <c r="H103" i="7"/>
  <c r="H104" i="7"/>
  <c r="H96" i="7"/>
  <c r="H91" i="7"/>
  <c r="H85" i="7"/>
  <c r="H86" i="7"/>
  <c r="H84" i="7"/>
  <c r="H83" i="7"/>
  <c r="H82" i="7"/>
  <c r="H70" i="7"/>
  <c r="H69" i="7"/>
  <c r="H68" i="7"/>
  <c r="H65" i="7"/>
  <c r="H64" i="7"/>
  <c r="H25" i="7"/>
  <c r="H26" i="7"/>
  <c r="F145" i="7" l="1"/>
  <c r="E146" i="7"/>
  <c r="H151" i="7"/>
  <c r="G148" i="7"/>
  <c r="G147" i="7" s="1"/>
  <c r="E97" i="7"/>
  <c r="H143" i="7"/>
  <c r="G43" i="7"/>
  <c r="H43" i="7" s="1"/>
  <c r="H44" i="7"/>
  <c r="E55" i="7"/>
  <c r="E56" i="7"/>
  <c r="F55" i="7"/>
  <c r="F7" i="7" s="1"/>
  <c r="F56" i="7"/>
  <c r="G40" i="7"/>
  <c r="H40" i="7" s="1"/>
  <c r="H41" i="7"/>
  <c r="G57" i="7"/>
  <c r="G56" i="7" s="1"/>
  <c r="G216" i="7"/>
  <c r="G215" i="7" s="1"/>
  <c r="E88" i="7"/>
  <c r="E87" i="7" s="1"/>
  <c r="G89" i="7"/>
  <c r="G88" i="7" s="1"/>
  <c r="G87" i="7" s="1"/>
  <c r="E92" i="7"/>
  <c r="H92" i="7" s="1"/>
  <c r="H93" i="7"/>
  <c r="H94" i="7"/>
  <c r="F39" i="7"/>
  <c r="H98" i="7"/>
  <c r="H11" i="7"/>
  <c r="G107" i="7"/>
  <c r="G106" i="7" s="1"/>
  <c r="H106" i="7" s="1"/>
  <c r="G122" i="7"/>
  <c r="H99" i="7"/>
  <c r="H142" i="7"/>
  <c r="G211" i="7"/>
  <c r="G210" i="7" s="1"/>
  <c r="E141" i="7"/>
  <c r="E136" i="7" s="1"/>
  <c r="G29" i="7"/>
  <c r="G206" i="7"/>
  <c r="G205" i="7" s="1"/>
  <c r="E39" i="7"/>
  <c r="E38" i="7" s="1"/>
  <c r="E7" i="7" s="1"/>
  <c r="H23" i="7"/>
  <c r="G22" i="7"/>
  <c r="G21" i="7" s="1"/>
  <c r="H21" i="7" s="1"/>
  <c r="H229" i="7"/>
  <c r="H24" i="7"/>
  <c r="H10" i="7"/>
  <c r="G9" i="7"/>
  <c r="G8" i="7" s="1"/>
  <c r="G194" i="7"/>
  <c r="H195" i="7"/>
  <c r="G168" i="7"/>
  <c r="G167" i="7" s="1"/>
  <c r="H167" i="7" s="1"/>
  <c r="H231" i="7"/>
  <c r="E215" i="7"/>
  <c r="E214" i="7" s="1"/>
  <c r="G221" i="7"/>
  <c r="G220" i="7" s="1"/>
  <c r="H230" i="7"/>
  <c r="H238" i="7"/>
  <c r="G237" i="7"/>
  <c r="G236" i="7" s="1"/>
  <c r="H239" i="7"/>
  <c r="H228" i="7"/>
  <c r="H227" i="7"/>
  <c r="F13" i="8"/>
  <c r="F15" i="8"/>
  <c r="F18" i="8"/>
  <c r="F20" i="8"/>
  <c r="F21" i="8"/>
  <c r="F22" i="8"/>
  <c r="F23" i="8"/>
  <c r="F25" i="8"/>
  <c r="F28" i="8"/>
  <c r="F29" i="8"/>
  <c r="F31" i="8"/>
  <c r="F32" i="8"/>
  <c r="F34" i="8"/>
  <c r="F35" i="8"/>
  <c r="F36" i="8"/>
  <c r="F38" i="8"/>
  <c r="F40" i="8"/>
  <c r="F42" i="8"/>
  <c r="F43" i="8"/>
  <c r="F44" i="8"/>
  <c r="F45" i="8"/>
  <c r="F47" i="8"/>
  <c r="F50" i="8"/>
  <c r="F51" i="8"/>
  <c r="F52" i="8"/>
  <c r="F53" i="8"/>
  <c r="E245" i="7" l="1"/>
  <c r="G214" i="7"/>
  <c r="E145" i="7"/>
  <c r="H210" i="7"/>
  <c r="F245" i="7"/>
  <c r="G39" i="7"/>
  <c r="H39" i="7" s="1"/>
  <c r="H215" i="7"/>
  <c r="H205" i="7"/>
  <c r="H216" i="7"/>
  <c r="H57" i="7"/>
  <c r="G55" i="7"/>
  <c r="H107" i="7"/>
  <c r="H88" i="7"/>
  <c r="H89" i="7"/>
  <c r="H211" i="7"/>
  <c r="H122" i="7"/>
  <c r="G121" i="7"/>
  <c r="G97" i="7" s="1"/>
  <c r="H136" i="7"/>
  <c r="H206" i="7"/>
  <c r="H141" i="7"/>
  <c r="H148" i="7"/>
  <c r="G28" i="7"/>
  <c r="G27" i="7" s="1"/>
  <c r="H29" i="7"/>
  <c r="H9" i="7"/>
  <c r="H22" i="7"/>
  <c r="H168" i="7"/>
  <c r="H194" i="7"/>
  <c r="G193" i="7"/>
  <c r="H193" i="7" s="1"/>
  <c r="H236" i="7"/>
  <c r="H220" i="7"/>
  <c r="H237" i="7"/>
  <c r="H147" i="7"/>
  <c r="H221" i="7"/>
  <c r="G146" i="7" l="1"/>
  <c r="G145" i="7"/>
  <c r="H55" i="7"/>
  <c r="G38" i="7"/>
  <c r="H38" i="7" s="1"/>
  <c r="H8" i="7"/>
  <c r="H87" i="7"/>
  <c r="H97" i="7"/>
  <c r="H121" i="7"/>
  <c r="H28" i="7"/>
  <c r="H27" i="7"/>
  <c r="H214" i="7"/>
  <c r="G7" i="7" l="1"/>
  <c r="H7" i="7"/>
  <c r="H145" i="7"/>
  <c r="H146" i="7"/>
  <c r="F12" i="8"/>
  <c r="G245" i="7" l="1"/>
  <c r="H245" i="7" s="1"/>
  <c r="G43" i="1"/>
  <c r="K43" i="1" s="1"/>
  <c r="H43" i="1"/>
  <c r="K42" i="1"/>
  <c r="H106" i="3" l="1"/>
  <c r="J43" i="1"/>
  <c r="J44" i="1"/>
  <c r="J42" i="1"/>
  <c r="J34" i="1"/>
  <c r="H105" i="3"/>
  <c r="J26" i="1"/>
  <c r="J25" i="1"/>
  <c r="F49" i="8" l="1"/>
  <c r="F16" i="8" l="1"/>
  <c r="F19" i="8"/>
  <c r="F24" i="8"/>
  <c r="F14" i="8"/>
  <c r="H36" i="3"/>
  <c r="F11" i="8" l="1"/>
  <c r="F30" i="8" l="1"/>
  <c r="F46" i="8"/>
  <c r="F37" i="8"/>
  <c r="F33" i="8"/>
  <c r="F27" i="8"/>
  <c r="F26" i="8" l="1"/>
  <c r="H51" i="3"/>
  <c r="H53" i="3"/>
  <c r="H56" i="3"/>
  <c r="H57" i="3"/>
  <c r="H61" i="3"/>
  <c r="H63" i="3"/>
  <c r="H76" i="3"/>
  <c r="H78" i="3"/>
  <c r="H55" i="3"/>
  <c r="H58" i="3"/>
  <c r="H59" i="3"/>
  <c r="H60" i="3"/>
  <c r="H62" i="3"/>
  <c r="H67" i="3"/>
  <c r="H68" i="3"/>
  <c r="H74" i="3"/>
  <c r="H75" i="3"/>
  <c r="H77" i="3"/>
  <c r="H81" i="3"/>
  <c r="H89" i="3"/>
  <c r="H93" i="3"/>
  <c r="H92" i="3"/>
  <c r="H95" i="3"/>
  <c r="H47" i="3" l="1"/>
  <c r="H86" i="3" l="1"/>
  <c r="H50" i="3"/>
  <c r="H72" i="3"/>
  <c r="H84" i="3"/>
  <c r="H49" i="3"/>
  <c r="H54" i="3"/>
  <c r="H69" i="3"/>
  <c r="H79" i="3" l="1"/>
  <c r="H85" i="3"/>
  <c r="H46" i="3" l="1"/>
  <c r="H88" i="3"/>
  <c r="H52" i="3" l="1"/>
  <c r="I13" i="3"/>
  <c r="H28" i="3"/>
  <c r="H29" i="3"/>
  <c r="H20" i="3"/>
  <c r="H12" i="3"/>
  <c r="H14" i="3"/>
  <c r="H15" i="3"/>
  <c r="H19" i="3"/>
  <c r="H23" i="3"/>
  <c r="H24" i="3"/>
  <c r="H25" i="3"/>
  <c r="H26" i="3"/>
  <c r="I22" i="3" l="1"/>
  <c r="I20" i="3"/>
  <c r="H13" i="3"/>
  <c r="I27" i="3"/>
  <c r="F18" i="5" l="1"/>
  <c r="G18" i="5"/>
  <c r="F13" i="5"/>
  <c r="G13" i="5"/>
  <c r="H22" i="3"/>
  <c r="I11" i="3" l="1"/>
  <c r="H11" i="3"/>
  <c r="H27" i="3" l="1"/>
  <c r="B11" i="5"/>
  <c r="D11" i="5"/>
  <c r="E11" i="5"/>
  <c r="C11" i="5"/>
  <c r="G11" i="5" l="1"/>
  <c r="H45" i="3"/>
  <c r="H82" i="3"/>
  <c r="H94" i="3"/>
  <c r="J15" i="1"/>
  <c r="F11" i="5"/>
  <c r="H18" i="1"/>
  <c r="H17" i="1"/>
  <c r="I17" i="1"/>
  <c r="H14" i="1"/>
  <c r="H13" i="1" s="1"/>
  <c r="F13" i="1"/>
  <c r="I18" i="3" l="1"/>
  <c r="I10" i="3"/>
  <c r="H18" i="3"/>
  <c r="J17" i="1"/>
  <c r="H35" i="3"/>
  <c r="H87" i="3"/>
  <c r="I18" i="1"/>
  <c r="I14" i="1"/>
  <c r="H16" i="1"/>
  <c r="H19" i="1" s="1"/>
  <c r="F103" i="3"/>
  <c r="F102" i="3" s="1"/>
  <c r="K17" i="1"/>
  <c r="G13" i="1"/>
  <c r="H27" i="1"/>
  <c r="I27" i="1"/>
  <c r="G27" i="1"/>
  <c r="F27" i="1"/>
  <c r="K27" i="1" l="1"/>
  <c r="J27" i="1"/>
  <c r="K14" i="1"/>
  <c r="I16" i="1"/>
  <c r="K18" i="1"/>
  <c r="H10" i="3"/>
  <c r="H28" i="1"/>
  <c r="G102" i="3"/>
  <c r="H103" i="3"/>
  <c r="F16" i="1"/>
  <c r="F19" i="1" s="1"/>
  <c r="J18" i="1"/>
  <c r="I13" i="1"/>
  <c r="J14" i="1"/>
  <c r="H96" i="3"/>
  <c r="G16" i="1"/>
  <c r="G19" i="1" s="1"/>
  <c r="K16" i="1" l="1"/>
  <c r="I19" i="1"/>
  <c r="K13" i="1"/>
  <c r="J16" i="1"/>
  <c r="E102" i="3"/>
  <c r="I102" i="3" s="1"/>
  <c r="I103" i="3"/>
  <c r="K45" i="1"/>
  <c r="G28" i="1"/>
  <c r="H102" i="3"/>
  <c r="J13" i="1"/>
  <c r="K19" i="1" l="1"/>
  <c r="J45" i="1"/>
  <c r="I28" i="1"/>
  <c r="J19" i="1"/>
  <c r="K28" i="1" l="1"/>
  <c r="I36" i="1"/>
  <c r="J28" i="1"/>
  <c r="K36" i="1" l="1"/>
  <c r="J36" i="1"/>
</calcChain>
</file>

<file path=xl/sharedStrings.xml><?xml version="1.0" encoding="utf-8"?>
<sst xmlns="http://schemas.openxmlformats.org/spreadsheetml/2006/main" count="618" uniqueCount="293">
  <si>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</si>
  <si>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</si>
  <si>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</si>
  <si>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</si>
  <si>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</si>
  <si>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</si>
  <si>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</si>
  <si>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</si>
  <si>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</si>
  <si>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</si>
  <si>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</si>
  <si>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</si>
  <si>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</si>
  <si>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</si>
  <si>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</si>
  <si>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</si>
  <si>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</si>
  <si>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</si>
  <si>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</si>
  <si>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</si>
  <si>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</si>
  <si>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</si>
  <si>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</si>
  <si>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</si>
  <si>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</si>
  <si>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</si>
  <si>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</si>
  <si>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</si>
  <si>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</si>
  <si>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</si>
  <si>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</si>
  <si>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</si>
  <si>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</si>
  <si>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</si>
  <si>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</si>
  <si>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</si>
  <si>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</si>
  <si>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</si>
  <si>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</si>
  <si>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</si>
  <si>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</si>
  <si>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</si>
  <si>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</si>
  <si>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</si>
  <si>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</si>
  <si>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</si>
  <si>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</si>
  <si>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</si>
  <si>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</si>
  <si>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</si>
  <si>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</si>
  <si>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</si>
  <si>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</si>
  <si>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</si>
  <si>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</si>
  <si>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</si>
  <si>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</si>
  <si>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</si>
  <si>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</si>
  <si>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Rashodi za dodatna ulaganja na nefinancijskoj imovini</t>
  </si>
  <si>
    <t>8.2.</t>
  </si>
  <si>
    <t>Namjenski primici od zaduživanja proračunski korisnici</t>
  </si>
  <si>
    <t>Primljeni povrati glavnica danih zajmova i depozita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</si>
  <si>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</si>
  <si>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</si>
  <si>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</si>
  <si>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</si>
  <si>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</si>
  <si>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</si>
  <si>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</si>
  <si>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</si>
  <si>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</si>
  <si>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</si>
  <si>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</si>
  <si>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</si>
  <si>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</si>
  <si>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</si>
  <si>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</si>
  <si>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</si>
  <si>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</si>
  <si>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</si>
  <si>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</si>
  <si>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</si>
  <si>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</si>
  <si>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Naknade građanima i kućanstvima na temelju osiguranja</t>
  </si>
  <si>
    <t>PROGRAM 4001</t>
  </si>
  <si>
    <t>RAZVOJ ODGOJNO OBRAZOVNOG SUSTAVA</t>
  </si>
  <si>
    <t>Aktivnost A400103</t>
  </si>
  <si>
    <t>NATJECANJA, MANIFESTACIJE I OSTALO</t>
  </si>
  <si>
    <t>Izvor financiranja 1.1.1.</t>
  </si>
  <si>
    <t>Aktivnost A400104</t>
  </si>
  <si>
    <t>E-ŠKOLE</t>
  </si>
  <si>
    <t>Aktivnost A400115</t>
  </si>
  <si>
    <t>OSOBNI POMOĆNICI I POMOĆNICI U NASTAVI</t>
  </si>
  <si>
    <t>Aktivnost A400118</t>
  </si>
  <si>
    <t>NABAVA UDŽBENIKA I DRUGIH OBRAZOVNIH MATERIJALA</t>
  </si>
  <si>
    <t>Izvor financiranja 5.4.1.</t>
  </si>
  <si>
    <t>Pomoći PK</t>
  </si>
  <si>
    <t>Naknade građanima i kućanstvima na temelju osiguranja i druge naknade</t>
  </si>
  <si>
    <t>Kapitalni projekt K400108</t>
  </si>
  <si>
    <t>BioMOZAIK Krš i more</t>
  </si>
  <si>
    <t>Izvor financiranja 5.5.2</t>
  </si>
  <si>
    <t>Pomoći EU za PK - prenesena sredstva</t>
  </si>
  <si>
    <t xml:space="preserve">Izvor financiranja 5.4.2 </t>
  </si>
  <si>
    <t>Pomoći PK - prenesena sredstva</t>
  </si>
  <si>
    <t xml:space="preserve">Pomoći PK </t>
  </si>
  <si>
    <t>FINANCIRANJE TROŠKOVA PREHRANE ZA UČENIKE OŠ</t>
  </si>
  <si>
    <t>OPSKRBA ŠKOLSKIH USTANOVA HIGIJENSKIM POTREPŠTINAMA ZA UČENICE</t>
  </si>
  <si>
    <t>Izvor financiranja 5.3.1.</t>
  </si>
  <si>
    <t>Pomoći EU</t>
  </si>
  <si>
    <t>PROGRAM 4030</t>
  </si>
  <si>
    <t>OSNOVNOŠKOLSKO OBRAZOVANJE</t>
  </si>
  <si>
    <t>Aktivnost A403001</t>
  </si>
  <si>
    <t>RASHODI DJELATNOSTI</t>
  </si>
  <si>
    <t xml:space="preserve">Izvor financiranja 3.2.1 </t>
  </si>
  <si>
    <t xml:space="preserve">Izvor financiranja 4.4.1 </t>
  </si>
  <si>
    <t>Prihodi za posebne namjene-Decentralizacija</t>
  </si>
  <si>
    <t xml:space="preserve">Izvor financiranja 5.4.1 </t>
  </si>
  <si>
    <t>Aktivnost A403002</t>
  </si>
  <si>
    <t>IZGRADNJA I UREĐENJE OBJEKATA TE NABAVA I ODRŽAVANJE OPREME</t>
  </si>
  <si>
    <t xml:space="preserve">Izvor financiranja 5.4.1. </t>
  </si>
  <si>
    <t>Aktivnost A403004</t>
  </si>
  <si>
    <t>PRIJEVOZ UČENIKA OSNOVNIH ŠKOLA</t>
  </si>
  <si>
    <t>Aktivnost T400110</t>
  </si>
  <si>
    <t>Aktivnost T400111</t>
  </si>
  <si>
    <t>Pomoći</t>
  </si>
  <si>
    <t>UKUPNO RASHODI:</t>
  </si>
  <si>
    <t>Prihodi od upravnih i administrativnih pristojbi, pristojbi po posebnim propisima i naknada</t>
  </si>
  <si>
    <t>UKUPNI RASHODI:</t>
  </si>
  <si>
    <t>Izvor financiranja 6.2.1.</t>
  </si>
  <si>
    <t>Donacije PK</t>
  </si>
  <si>
    <t xml:space="preserve">Izvor financiranja 1.1.1 </t>
  </si>
  <si>
    <t>Izvor financiranja 5.1.1.</t>
  </si>
  <si>
    <t>INDEKS**</t>
  </si>
  <si>
    <t>Izvor financiranja 5.4.2.</t>
  </si>
  <si>
    <t>Pomoći PK-prenesena sredstva</t>
  </si>
  <si>
    <t>Tekući projekt T400101</t>
  </si>
  <si>
    <t>Školski medni dan</t>
  </si>
  <si>
    <t>Izvor financiranja 1.1.2.</t>
  </si>
  <si>
    <t>Opći prihodi i primici-prenesena sredstva</t>
  </si>
  <si>
    <t>Sufinanciranje cijene prijevoza</t>
  </si>
  <si>
    <t>Knjige</t>
  </si>
  <si>
    <t>Službena putovanja</t>
  </si>
  <si>
    <t>Uredski materijal i ostali materijalni rashodi</t>
  </si>
  <si>
    <t>Usluge telefona, pošte i prijevoza</t>
  </si>
  <si>
    <t>Ostale usluge</t>
  </si>
  <si>
    <t>Uredska oprema i namještaj</t>
  </si>
  <si>
    <t>Uređaji, strojevi i oprema za ostale namjene</t>
  </si>
  <si>
    <t>Sitni inventar i autogume</t>
  </si>
  <si>
    <t>Materijal i sirovine</t>
  </si>
  <si>
    <t>Tekuće donacije u naravi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</si>
  <si>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</si>
  <si>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</si>
  <si>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</si>
  <si>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</si>
  <si>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</si>
  <si>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</si>
  <si>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Intelektualne i osobne usluge</t>
  </si>
  <si>
    <t>Pristojbe i naknade</t>
  </si>
  <si>
    <t>Usluge tekućeg i investicijskog održavanja</t>
  </si>
  <si>
    <t>INDEKS</t>
  </si>
  <si>
    <t>6=5/2*100</t>
  </si>
  <si>
    <t>Naknade za rad predstavničkih i izvršnih tijela, povjerenstava i sl.</t>
  </si>
  <si>
    <t>Naknade za prijevoz, rad na terenu i odvojen život</t>
  </si>
  <si>
    <t>Računalne usluge</t>
  </si>
  <si>
    <t>Ostali nespomenuti rashodi poslovanja</t>
  </si>
  <si>
    <t>Troškovi sudskih postupaka</t>
  </si>
  <si>
    <t>Zatezne kamate</t>
  </si>
  <si>
    <t>Energija</t>
  </si>
  <si>
    <t>Materijal i dijelovi za tekuće i investicijsko održavanje</t>
  </si>
  <si>
    <t>Službena, radna i zaštitna odjeća i obuća</t>
  </si>
  <si>
    <t>Komunalne usluge</t>
  </si>
  <si>
    <t>Zdravstvene i veterinarske usluge</t>
  </si>
  <si>
    <t>Reprezentacija</t>
  </si>
  <si>
    <t>Članarine i norme</t>
  </si>
  <si>
    <t>Bankarske usluge i usluge platnog prometa</t>
  </si>
  <si>
    <t>Skupina/Odjeljak</t>
  </si>
  <si>
    <t>Tekuće pomoći proračunskim korisnicima iz proračuna koji im nije nadležan</t>
  </si>
  <si>
    <t>Kapitalne pomoći proračunskom korisnicima iz proračuna koji im nije nadležan</t>
  </si>
  <si>
    <t>Kapitalni prijenosi između proračunskih korisnika istog proračuna temeljem prijenosa EU sredstava</t>
  </si>
  <si>
    <t>Prihodi od prodaje robe</t>
  </si>
  <si>
    <t>Prihodi od pruženih usluga</t>
  </si>
  <si>
    <t>Tekuće donacije</t>
  </si>
  <si>
    <t>Kapitalne donacije</t>
  </si>
  <si>
    <t>Ostali nespomenuti prihodi</t>
  </si>
  <si>
    <t xml:space="preserve">Prihodi od prodaje proizvoda i robe te pruženih usluga, prihodi od donacija </t>
  </si>
  <si>
    <t>Tekući prijenosi između proračunskIh korisnika istog proračuna</t>
  </si>
  <si>
    <t>Kapitalni prijenosi između poračunskIh korisnika istog proračuna</t>
  </si>
  <si>
    <t>Prihodi iz nadležnog proračuna za financiranje rashoda poslovanja</t>
  </si>
  <si>
    <t>Prihodi iz nadležnog proračuna za financiranje rashoda za nabavu nefinancijske imovine</t>
  </si>
  <si>
    <t>Naknade za prijevoz, rad na terenu i odvojeni život</t>
  </si>
  <si>
    <t>Reperezentacija</t>
  </si>
  <si>
    <t>Naknade za rad predstavničkih i izvršnih tijela i upravnih vijeća</t>
  </si>
  <si>
    <t>Doprinosi za obvezno zdravstveno osiguranje u slučaju nezaposlenosti</t>
  </si>
  <si>
    <t>Dodatna ulaganja na postrojenjima i opremi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</si>
  <si>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</si>
  <si>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</si>
  <si>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</si>
  <si>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</si>
  <si>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3 Vlastiti prihodi</t>
  </si>
  <si>
    <t>31 Vlastiti prihodi</t>
  </si>
  <si>
    <t>UKUPNO RASHODI</t>
  </si>
  <si>
    <t>1.1.2. Opći prihodi i primici prenesena sredstva</t>
  </si>
  <si>
    <t>3.2.2. Vlastiti prihodi-prenesena sredstva</t>
  </si>
  <si>
    <t>4 Prihodi za posebne namjene</t>
  </si>
  <si>
    <t>48 Prihodi za posebne namjenePK</t>
  </si>
  <si>
    <t>44 Prihodi za posebne namjene-Decentralizacija</t>
  </si>
  <si>
    <t>4.8.2. Prihodi za posebne namjene PK-prenesena sredstva</t>
  </si>
  <si>
    <t>5 Pomoći</t>
  </si>
  <si>
    <t>53 Pomoći EU</t>
  </si>
  <si>
    <t>54 Pomoći PK</t>
  </si>
  <si>
    <t>5.4.2. Pomoći PK-prenesena sredstva</t>
  </si>
  <si>
    <t>55 Pomoći EU za PK</t>
  </si>
  <si>
    <t>5.5.2. Pomoću EU za PK-prenesena sredstva</t>
  </si>
  <si>
    <t>6 Donacije</t>
  </si>
  <si>
    <t>62 Donacije proračunskim korisnicima SDŽ</t>
  </si>
  <si>
    <t>51 Pomoći</t>
  </si>
  <si>
    <t>9 Rezultat</t>
  </si>
  <si>
    <t>IZVJEŠTAJ PO PROGRAMSKOJ KLASIFIKACIJI</t>
  </si>
  <si>
    <t>IZVJEŠTAJ O PRIHODIMA I RASHODIMA PREMA EKONOMSKOJ KLASIFIKACIJI</t>
  </si>
  <si>
    <t>VIŠAK KORIŠTEN ZA POKRIĆE RASHODA</t>
  </si>
  <si>
    <t>Vlastiti izvori</t>
  </si>
  <si>
    <t>Višak prihoda poslovanja</t>
  </si>
  <si>
    <t>Vlastiti prihodi-višak</t>
  </si>
  <si>
    <t>Prihodi za posebne namjene - višak</t>
  </si>
  <si>
    <t>Opći prihodi i primici - višak</t>
  </si>
  <si>
    <t>MANJAK POKRIVEN TEKUĆIM PRIHODIMA</t>
  </si>
  <si>
    <t xml:space="preserve">Opći prihodi i primici </t>
  </si>
  <si>
    <t>Manjak prihoda poslovanja</t>
  </si>
  <si>
    <t>Prihodi za posebne namjene</t>
  </si>
  <si>
    <t>91 Opći prihodi i primici - višak</t>
  </si>
  <si>
    <t>93 Vlastiti prihodi-višak</t>
  </si>
  <si>
    <t>94 Prihodi za posebne namjene - višak</t>
  </si>
  <si>
    <t>95 Pomoći -višak</t>
  </si>
  <si>
    <t>Pomoći proračunskim korisnicima</t>
  </si>
  <si>
    <t>Tekući prijenosi između proračunskIh korisnika istog proračuna temeljem prijenosa EU</t>
  </si>
  <si>
    <t>Kamate na oročena sredstva i depozite po viđenju</t>
  </si>
  <si>
    <t>5=4/2*100</t>
  </si>
  <si>
    <t>Izvor financiranja 5.4.2</t>
  </si>
  <si>
    <t>JADRANSKI RZC STEM</t>
  </si>
  <si>
    <t>Učionice budućnosti u OŠ</t>
  </si>
  <si>
    <t>Aktivnost K400114</t>
  </si>
  <si>
    <t>Aktivnost K400105</t>
  </si>
  <si>
    <t>Prevencija mentalnog zdravlja OŠ i SŠ</t>
  </si>
  <si>
    <t>ULJP 2021.-2027. - Učimo zajedno VII</t>
  </si>
  <si>
    <t>Aktivnost T400165</t>
  </si>
  <si>
    <t>Aktivnost T400122</t>
  </si>
  <si>
    <t>Izvor financiranja 6.2.1</t>
  </si>
  <si>
    <t>7=5/3*100</t>
  </si>
  <si>
    <t>5.3.2. Pomoći EU-prenesena sredstva</t>
  </si>
  <si>
    <t>Plaće za prekovremeni rad</t>
  </si>
  <si>
    <t>Premije osiguranja</t>
  </si>
  <si>
    <t>Usluge promidžbe i informiranja</t>
  </si>
  <si>
    <t>Zakupnine i najamnine</t>
  </si>
  <si>
    <t>Oprema za održavanje i zaštitu</t>
  </si>
  <si>
    <t>Instrumenti, uređaji i strojevi</t>
  </si>
  <si>
    <t>Osnovna škola Trilj</t>
  </si>
  <si>
    <t>Poljičke Republike 18</t>
  </si>
  <si>
    <t>21240 Trilj</t>
  </si>
  <si>
    <t xml:space="preserve">GODIŠNJI IZVJEŠTAJ O IZVRŠENJU FINANCIJSKOG PLANA PRORAČUNSKOG KORISNIKA JEDINICE LOKALNE I PODRUČNE (REGIONALNE) SAMOUPRAVE 
ZA 2025. </t>
  </si>
  <si>
    <t>Izvor financiranja 3.2.1.</t>
  </si>
  <si>
    <t>Ostale naknade iz proračuna u novcu</t>
  </si>
  <si>
    <t>IZVORNI PLAN/REBALANS 2025</t>
  </si>
  <si>
    <t>TEKUĆI PLAN 2025</t>
  </si>
  <si>
    <t>OSTVARENJE/IZVRŠENJE 2025</t>
  </si>
  <si>
    <t>Knjižnična građa u školskim knjižnicama</t>
  </si>
  <si>
    <t>Aktivnost A400125</t>
  </si>
  <si>
    <t>Izvor fnanciranja 1.1.1.</t>
  </si>
  <si>
    <t>Donacije PK-prenesena sredstva</t>
  </si>
  <si>
    <t>Izvor financiranja 6.2.2</t>
  </si>
  <si>
    <t>Ueđaji, strojevi o oprema za ostale namjene</t>
  </si>
  <si>
    <t>Izvor financiranja 5.1.2</t>
  </si>
  <si>
    <t>Pomoći-prenesena sredstva</t>
  </si>
  <si>
    <t>Izvor 5.3.2.</t>
  </si>
  <si>
    <t>Pomoći EU - prenesena sredstva</t>
  </si>
  <si>
    <t>Uredski materijal</t>
  </si>
  <si>
    <t>Električna energija</t>
  </si>
  <si>
    <t>Izvor financiranja 3.2.2</t>
  </si>
  <si>
    <t>Vlastiti prihodi PK - prenesena sredstva</t>
  </si>
  <si>
    <t>Usluge telefona, interneta, pošte i prijevoza</t>
  </si>
  <si>
    <t>Izvor financiranja 5.4.1</t>
  </si>
  <si>
    <t>Naknade građanima i kućanstvima u naravi</t>
  </si>
  <si>
    <t>Izvršenje 2024.</t>
  </si>
  <si>
    <t>OSTVARENJE/IZVRŠENJE 2026</t>
  </si>
  <si>
    <t xml:space="preserve">IZVRŠENJE FINANCIJSKOG PLANA PRORAČUNSKOG KORISNIKA JEDINICE LOKALNE I PODRUČNE (REGIONALNE) SAMOUPRAVE 
ZA 2025. </t>
  </si>
  <si>
    <t>6.2.2 Donacije proračunskim korisnicima SDŽ-prenesena sredstva</t>
  </si>
  <si>
    <t>5.1.2 Pomoći - prenesena sredstva</t>
  </si>
  <si>
    <t>96 Donacije -višak</t>
  </si>
  <si>
    <t>Naknade građanima i kućanstvima u novcu</t>
  </si>
  <si>
    <t>KLASA: 400-01/26-01/1</t>
  </si>
  <si>
    <t>URBROJ: 2181-303-01-26-1</t>
  </si>
  <si>
    <t>Donacije - višak</t>
  </si>
  <si>
    <t>Pomoći-  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</si>
</sst>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i/>
      <sz val="12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3" fillId="0" borderId="0"/>
  </cellStyleXfs>
  <cellXfs count="27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0" fontId="17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7" fillId="0" borderId="3" xfId="0" applyNumberFormat="1" applyFon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0" fontId="16" fillId="8" borderId="4" xfId="0" applyNumberFormat="1" applyFont="1" applyFill="1" applyBorder="1" applyAlignment="1" applyProtection="1">
      <alignment horizontal="left" vertical="center" wrapText="1"/>
    </xf>
    <xf numFmtId="4" fontId="16" fillId="8" borderId="3" xfId="0" applyNumberFormat="1" applyFont="1" applyFill="1" applyBorder="1" applyAlignment="1">
      <alignment horizontal="right"/>
    </xf>
    <xf numFmtId="4" fontId="24" fillId="0" borderId="3" xfId="1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3" fillId="7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23" fillId="7" borderId="4" xfId="0" applyNumberFormat="1" applyFont="1" applyFill="1" applyBorder="1" applyAlignment="1">
      <alignment horizontal="right"/>
    </xf>
    <xf numFmtId="4" fontId="16" fillId="0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16" fillId="7" borderId="3" xfId="0" applyNumberFormat="1" applyFont="1" applyFill="1" applyBorder="1" applyAlignment="1">
      <alignment horizontal="right"/>
    </xf>
    <xf numFmtId="4" fontId="23" fillId="7" borderId="3" xfId="0" applyNumberFormat="1" applyFont="1" applyFill="1" applyBorder="1" applyAlignment="1">
      <alignment horizontal="right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5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25" fillId="4" borderId="9" xfId="0" applyNumberFormat="1" applyFont="1" applyFill="1" applyBorder="1"/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4" fontId="17" fillId="2" borderId="3" xfId="0" applyNumberFormat="1" applyFont="1" applyFill="1" applyBorder="1"/>
    <xf numFmtId="4" fontId="17" fillId="0" borderId="3" xfId="0" applyNumberFormat="1" applyFont="1" applyBorder="1" applyAlignment="1">
      <alignment horizontal="right"/>
    </xf>
    <xf numFmtId="4" fontId="0" fillId="0" borderId="0" xfId="0" applyNumberFormat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6" fillId="3" borderId="3" xfId="0" applyNumberFormat="1" applyFont="1" applyFill="1" applyBorder="1" applyAlignment="1" applyProtection="1">
      <alignment horizontal="center" vertical="center" wrapText="1"/>
    </xf>
    <xf numFmtId="4" fontId="27" fillId="6" borderId="3" xfId="0" applyNumberFormat="1" applyFont="1" applyFill="1" applyBorder="1" applyAlignment="1" applyProtection="1">
      <alignment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/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1" fillId="4" borderId="3" xfId="0" applyNumberFormat="1" applyFont="1" applyFill="1" applyBorder="1"/>
    <xf numFmtId="4" fontId="20" fillId="0" borderId="0" xfId="0" applyNumberFormat="1" applyFont="1" applyAlignment="1">
      <alignment wrapText="1"/>
    </xf>
    <xf numFmtId="4" fontId="1" fillId="6" borderId="3" xfId="0" applyNumberFormat="1" applyFont="1" applyFill="1" applyBorder="1"/>
    <xf numFmtId="0" fontId="16" fillId="8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6" fillId="8" borderId="4" xfId="0" applyNumberFormat="1" applyFont="1" applyFill="1" applyBorder="1" applyAlignment="1" applyProtection="1">
      <alignment horizontal="left" vertical="center" wrapText="1"/>
    </xf>
    <xf numFmtId="0" fontId="29" fillId="0" borderId="0" xfId="0" applyFont="1"/>
    <xf numFmtId="4" fontId="17" fillId="0" borderId="0" xfId="0" applyNumberFormat="1" applyFont="1"/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0" fillId="0" borderId="0" xfId="0" applyFont="1" applyAlignment="1">
      <alignment horizontal="center" wrapText="1"/>
    </xf>
    <xf numFmtId="0" fontId="16" fillId="8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4" fontId="16" fillId="2" borderId="3" xfId="0" applyNumberFormat="1" applyFont="1" applyFill="1" applyBorder="1" applyAlignment="1">
      <alignment horizontal="right"/>
    </xf>
    <xf numFmtId="0" fontId="32" fillId="6" borderId="4" xfId="0" applyNumberFormat="1" applyFont="1" applyFill="1" applyBorder="1" applyAlignment="1" applyProtection="1">
      <alignment horizontal="left" vertical="center" wrapText="1"/>
    </xf>
    <xf numFmtId="4" fontId="32" fillId="6" borderId="3" xfId="0" applyNumberFormat="1" applyFont="1" applyFill="1" applyBorder="1" applyAlignment="1">
      <alignment horizontal="right"/>
    </xf>
    <xf numFmtId="4" fontId="33" fillId="4" borderId="3" xfId="0" applyNumberFormat="1" applyFont="1" applyFill="1" applyBorder="1" applyAlignment="1">
      <alignment horizontal="right"/>
    </xf>
    <xf numFmtId="0" fontId="32" fillId="4" borderId="4" xfId="0" applyNumberFormat="1" applyFont="1" applyFill="1" applyBorder="1" applyAlignment="1" applyProtection="1">
      <alignment horizontal="center" vertical="center" wrapText="1"/>
    </xf>
    <xf numFmtId="0" fontId="32" fillId="4" borderId="3" xfId="0" applyNumberFormat="1" applyFont="1" applyFill="1" applyBorder="1" applyAlignment="1" applyProtection="1">
      <alignment horizontal="center" vertical="center" wrapText="1"/>
    </xf>
    <xf numFmtId="0" fontId="33" fillId="4" borderId="9" xfId="0" applyNumberFormat="1" applyFont="1" applyFill="1" applyBorder="1" applyAlignment="1" applyProtection="1">
      <alignment horizontal="left" vertical="center" wrapText="1"/>
    </xf>
    <xf numFmtId="4" fontId="33" fillId="4" borderId="9" xfId="0" applyNumberFormat="1" applyFont="1" applyFill="1" applyBorder="1" applyAlignment="1">
      <alignment horizontal="right"/>
    </xf>
    <xf numFmtId="0" fontId="34" fillId="5" borderId="3" xfId="0" applyNumberFormat="1" applyFont="1" applyFill="1" applyBorder="1" applyAlignment="1" applyProtection="1">
      <alignment horizontal="left" vertical="center" wrapText="1"/>
    </xf>
    <xf numFmtId="4" fontId="32" fillId="5" borderId="3" xfId="0" applyNumberFormat="1" applyFont="1" applyFill="1" applyBorder="1" applyAlignment="1">
      <alignment horizontal="right"/>
    </xf>
    <xf numFmtId="4" fontId="35" fillId="9" borderId="3" xfId="0" applyNumberFormat="1" applyFont="1" applyFill="1" applyBorder="1" applyAlignment="1">
      <alignment horizontal="right"/>
    </xf>
    <xf numFmtId="0" fontId="34" fillId="4" borderId="3" xfId="0" applyNumberFormat="1" applyFont="1" applyFill="1" applyBorder="1" applyAlignment="1" applyProtection="1">
      <alignment horizontal="left" vertical="center" wrapText="1"/>
    </xf>
    <xf numFmtId="0" fontId="36" fillId="4" borderId="3" xfId="0" applyNumberFormat="1" applyFont="1" applyFill="1" applyBorder="1" applyAlignment="1" applyProtection="1">
      <alignment horizontal="left" vertical="center" wrapText="1"/>
    </xf>
    <xf numFmtId="4" fontId="35" fillId="4" borderId="3" xfId="0" applyNumberFormat="1" applyFont="1" applyFill="1" applyBorder="1" applyAlignment="1">
      <alignment horizontal="right"/>
    </xf>
    <xf numFmtId="0" fontId="34" fillId="2" borderId="3" xfId="0" applyNumberFormat="1" applyFont="1" applyFill="1" applyBorder="1" applyAlignment="1" applyProtection="1">
      <alignment horizontal="left" vertical="center" wrapText="1"/>
    </xf>
    <xf numFmtId="0" fontId="37" fillId="8" borderId="3" xfId="0" applyNumberFormat="1" applyFont="1" applyFill="1" applyBorder="1" applyAlignment="1" applyProtection="1">
      <alignment horizontal="left" vertical="center" wrapText="1"/>
    </xf>
    <xf numFmtId="4" fontId="37" fillId="8" borderId="3" xfId="0" applyNumberFormat="1" applyFont="1" applyFill="1" applyBorder="1" applyAlignment="1">
      <alignment horizontal="right"/>
    </xf>
    <xf numFmtId="4" fontId="35" fillId="8" borderId="3" xfId="0" applyNumberFormat="1" applyFont="1" applyFill="1" applyBorder="1" applyAlignment="1">
      <alignment horizontal="right"/>
    </xf>
    <xf numFmtId="0" fontId="36" fillId="4" borderId="3" xfId="0" quotePrefix="1" applyFont="1" applyFill="1" applyBorder="1" applyAlignment="1">
      <alignment horizontal="left" vertical="center"/>
    </xf>
    <xf numFmtId="0" fontId="34" fillId="4" borderId="3" xfId="0" quotePrefix="1" applyFont="1" applyFill="1" applyBorder="1" applyAlignment="1">
      <alignment horizontal="left" vertical="center"/>
    </xf>
    <xf numFmtId="0" fontId="38" fillId="4" borderId="3" xfId="0" quotePrefix="1" applyFont="1" applyFill="1" applyBorder="1" applyAlignment="1">
      <alignment horizontal="left" vertical="center" wrapText="1"/>
    </xf>
    <xf numFmtId="0" fontId="38" fillId="2" borderId="3" xfId="0" quotePrefix="1" applyFont="1" applyFill="1" applyBorder="1" applyAlignment="1">
      <alignment horizontal="left" vertical="center"/>
    </xf>
    <xf numFmtId="0" fontId="38" fillId="8" borderId="3" xfId="0" applyNumberFormat="1" applyFont="1" applyFill="1" applyBorder="1" applyAlignment="1" applyProtection="1">
      <alignment horizontal="left" vertical="center" wrapText="1"/>
    </xf>
    <xf numFmtId="4" fontId="38" fillId="8" borderId="3" xfId="0" applyNumberFormat="1" applyFont="1" applyFill="1" applyBorder="1" applyAlignment="1" applyProtection="1">
      <alignment horizontal="right" vertical="center" wrapText="1"/>
    </xf>
    <xf numFmtId="4" fontId="39" fillId="8" borderId="3" xfId="0" applyNumberFormat="1" applyFont="1" applyFill="1" applyBorder="1" applyAlignment="1">
      <alignment horizontal="right"/>
    </xf>
    <xf numFmtId="0" fontId="36" fillId="2" borderId="3" xfId="0" quotePrefix="1" applyFont="1" applyFill="1" applyBorder="1" applyAlignment="1">
      <alignment horizontal="left" vertical="center"/>
    </xf>
    <xf numFmtId="0" fontId="36" fillId="8" borderId="3" xfId="0" quotePrefix="1" applyFont="1" applyFill="1" applyBorder="1" applyAlignment="1">
      <alignment horizontal="left" vertical="center"/>
    </xf>
    <xf numFmtId="0" fontId="38" fillId="8" borderId="3" xfId="0" quotePrefix="1" applyFont="1" applyFill="1" applyBorder="1" applyAlignment="1">
      <alignment horizontal="left" vertical="center" wrapText="1"/>
    </xf>
    <xf numFmtId="4" fontId="36" fillId="8" borderId="3" xfId="0" quotePrefix="1" applyNumberFormat="1" applyFont="1" applyFill="1" applyBorder="1" applyAlignment="1">
      <alignment horizontal="right" vertical="center" wrapText="1"/>
    </xf>
    <xf numFmtId="0" fontId="36" fillId="2" borderId="3" xfId="0" applyNumberFormat="1" applyFont="1" applyFill="1" applyBorder="1" applyAlignment="1" applyProtection="1">
      <alignment horizontal="left" vertical="center" wrapText="1"/>
    </xf>
    <xf numFmtId="0" fontId="36" fillId="8" borderId="3" xfId="0" applyNumberFormat="1" applyFont="1" applyFill="1" applyBorder="1" applyAlignment="1" applyProtection="1">
      <alignment horizontal="left" vertical="center" wrapText="1"/>
    </xf>
    <xf numFmtId="4" fontId="38" fillId="8" borderId="3" xfId="0" quotePrefix="1" applyNumberFormat="1" applyFont="1" applyFill="1" applyBorder="1" applyAlignment="1">
      <alignment horizontal="right" vertical="center"/>
    </xf>
    <xf numFmtId="4" fontId="32" fillId="9" borderId="3" xfId="0" applyNumberFormat="1" applyFont="1" applyFill="1" applyBorder="1" applyAlignment="1">
      <alignment horizontal="right"/>
    </xf>
    <xf numFmtId="0" fontId="36" fillId="7" borderId="3" xfId="0" applyNumberFormat="1" applyFont="1" applyFill="1" applyBorder="1" applyAlignment="1" applyProtection="1">
      <alignment horizontal="left" vertical="center" wrapText="1"/>
    </xf>
    <xf numFmtId="4" fontId="35" fillId="7" borderId="3" xfId="0" applyNumberFormat="1" applyFont="1" applyFill="1" applyBorder="1" applyAlignment="1">
      <alignment horizontal="right"/>
    </xf>
    <xf numFmtId="0" fontId="37" fillId="7" borderId="3" xfId="0" applyNumberFormat="1" applyFont="1" applyFill="1" applyBorder="1" applyAlignment="1" applyProtection="1">
      <alignment horizontal="left" vertical="center" wrapText="1"/>
    </xf>
    <xf numFmtId="4" fontId="37" fillId="7" borderId="3" xfId="0" applyNumberFormat="1" applyFont="1" applyFill="1" applyBorder="1" applyAlignment="1">
      <alignment horizontal="right"/>
    </xf>
    <xf numFmtId="4" fontId="35" fillId="5" borderId="3" xfId="0" applyNumberFormat="1" applyFont="1" applyFill="1" applyBorder="1" applyAlignment="1">
      <alignment horizontal="right"/>
    </xf>
    <xf numFmtId="0" fontId="38" fillId="8" borderId="3" xfId="0" quotePrefix="1" applyFont="1" applyFill="1" applyBorder="1" applyAlignment="1">
      <alignment horizontal="left" vertical="center"/>
    </xf>
    <xf numFmtId="4" fontId="35" fillId="6" borderId="3" xfId="0" applyNumberFormat="1" applyFont="1" applyFill="1" applyBorder="1" applyAlignment="1">
      <alignment horizontal="right"/>
    </xf>
    <xf numFmtId="0" fontId="34" fillId="5" borderId="3" xfId="0" applyFont="1" applyFill="1" applyBorder="1" applyAlignment="1">
      <alignment horizontal="left" vertical="center"/>
    </xf>
    <xf numFmtId="0" fontId="34" fillId="5" borderId="3" xfId="0" applyNumberFormat="1" applyFont="1" applyFill="1" applyBorder="1" applyAlignment="1" applyProtection="1">
      <alignment horizontal="left" vertical="center"/>
    </xf>
    <xf numFmtId="0" fontId="34" fillId="5" borderId="3" xfId="0" applyNumberFormat="1" applyFont="1" applyFill="1" applyBorder="1" applyAlignment="1" applyProtection="1">
      <alignment vertical="center" wrapText="1"/>
    </xf>
    <xf numFmtId="0" fontId="36" fillId="4" borderId="3" xfId="0" applyNumberFormat="1" applyFont="1" applyFill="1" applyBorder="1" applyAlignment="1" applyProtection="1">
      <alignment vertical="center" wrapText="1"/>
    </xf>
    <xf numFmtId="4" fontId="36" fillId="4" borderId="3" xfId="0" applyNumberFormat="1" applyFont="1" applyFill="1" applyBorder="1" applyAlignment="1" applyProtection="1">
      <alignment vertical="center" wrapText="1"/>
    </xf>
    <xf numFmtId="0" fontId="0" fillId="4" borderId="3" xfId="0" applyFont="1" applyFill="1" applyBorder="1"/>
    <xf numFmtId="0" fontId="40" fillId="4" borderId="3" xfId="0" applyFont="1" applyFill="1" applyBorder="1" applyAlignment="1">
      <alignment horizontal="left" vertical="center"/>
    </xf>
    <xf numFmtId="4" fontId="32" fillId="4" borderId="3" xfId="0" applyNumberFormat="1" applyFont="1" applyFill="1" applyBorder="1" applyAlignment="1">
      <alignment horizontal="right"/>
    </xf>
    <xf numFmtId="0" fontId="32" fillId="3" borderId="3" xfId="0" applyNumberFormat="1" applyFont="1" applyFill="1" applyBorder="1" applyAlignment="1" applyProtection="1">
      <alignment horizontal="center" vertical="center" wrapText="1"/>
    </xf>
    <xf numFmtId="0" fontId="34" fillId="6" borderId="3" xfId="0" applyNumberFormat="1" applyFont="1" applyFill="1" applyBorder="1" applyAlignment="1" applyProtection="1">
      <alignment horizontal="left" vertical="center" wrapText="1"/>
    </xf>
    <xf numFmtId="0" fontId="34" fillId="7" borderId="3" xfId="0" applyNumberFormat="1" applyFont="1" applyFill="1" applyBorder="1" applyAlignment="1" applyProtection="1">
      <alignment horizontal="left" vertical="center" wrapText="1"/>
    </xf>
    <xf numFmtId="4" fontId="0" fillId="7" borderId="3" xfId="0" applyNumberFormat="1" applyFont="1" applyFill="1" applyBorder="1"/>
    <xf numFmtId="0" fontId="38" fillId="2" borderId="3" xfId="0" quotePrefix="1" applyFont="1" applyFill="1" applyBorder="1" applyAlignment="1">
      <alignment horizontal="left" vertical="center" wrapText="1" indent="1"/>
    </xf>
    <xf numFmtId="4" fontId="35" fillId="2" borderId="3" xfId="0" applyNumberFormat="1" applyFont="1" applyFill="1" applyBorder="1" applyAlignment="1">
      <alignment horizontal="right"/>
    </xf>
    <xf numFmtId="4" fontId="0" fillId="0" borderId="3" xfId="0" applyNumberFormat="1" applyFont="1" applyBorder="1"/>
    <xf numFmtId="4" fontId="0" fillId="9" borderId="3" xfId="0" applyNumberFormat="1" applyFont="1" applyFill="1" applyBorder="1"/>
    <xf numFmtId="4" fontId="0" fillId="2" borderId="3" xfId="0" applyNumberFormat="1" applyFont="1" applyFill="1" applyBorder="1"/>
    <xf numFmtId="0" fontId="38" fillId="2" borderId="3" xfId="0" applyNumberFormat="1" applyFont="1" applyFill="1" applyBorder="1" applyAlignment="1" applyProtection="1">
      <alignment horizontal="left" vertical="center" wrapText="1" indent="1"/>
    </xf>
    <xf numFmtId="4" fontId="0" fillId="0" borderId="0" xfId="0" applyNumberFormat="1" applyFont="1"/>
    <xf numFmtId="0" fontId="40" fillId="7" borderId="3" xfId="0" applyNumberFormat="1" applyFont="1" applyFill="1" applyBorder="1" applyAlignment="1" applyProtection="1">
      <alignment horizontal="left" vertical="center" wrapText="1"/>
    </xf>
    <xf numFmtId="0" fontId="40" fillId="7" borderId="3" xfId="0" applyNumberFormat="1" applyFont="1" applyFill="1" applyBorder="1" applyAlignment="1" applyProtection="1">
      <alignment horizontal="left" vertical="center" wrapText="1" indent="1"/>
    </xf>
    <xf numFmtId="4" fontId="32" fillId="4" borderId="3" xfId="0" applyNumberFormat="1" applyFont="1" applyFill="1" applyBorder="1" applyAlignment="1" applyProtection="1">
      <alignment horizontal="right" wrapText="1"/>
    </xf>
    <xf numFmtId="4" fontId="0" fillId="10" borderId="3" xfId="0" applyNumberFormat="1" applyFont="1" applyFill="1" applyBorder="1"/>
    <xf numFmtId="0" fontId="38" fillId="2" borderId="3" xfId="0" applyFont="1" applyFill="1" applyBorder="1" applyAlignment="1">
      <alignment horizontal="left" vertical="center" indent="1"/>
    </xf>
    <xf numFmtId="4" fontId="35" fillId="7" borderId="3" xfId="0" applyNumberFormat="1" applyFont="1" applyFill="1" applyBorder="1" applyAlignment="1" applyProtection="1">
      <alignment horizontal="right" wrapText="1"/>
    </xf>
    <xf numFmtId="4" fontId="35" fillId="2" borderId="3" xfId="0" applyNumberFormat="1" applyFont="1" applyFill="1" applyBorder="1" applyAlignment="1" applyProtection="1">
      <alignment horizontal="right" wrapText="1"/>
    </xf>
    <xf numFmtId="14" fontId="38" fillId="2" borderId="3" xfId="0" applyNumberFormat="1" applyFont="1" applyFill="1" applyBorder="1" applyAlignment="1" applyProtection="1">
      <alignment horizontal="left" vertical="center" wrapText="1" indent="1"/>
    </xf>
    <xf numFmtId="0" fontId="0" fillId="0" borderId="3" xfId="0" applyFont="1" applyBorder="1"/>
    <xf numFmtId="0" fontId="40" fillId="4" borderId="3" xfId="0" applyNumberFormat="1" applyFont="1" applyFill="1" applyBorder="1" applyAlignment="1" applyProtection="1">
      <alignment horizontal="left" vertical="center" wrapText="1" indent="1"/>
    </xf>
    <xf numFmtId="0" fontId="37" fillId="2" borderId="3" xfId="0" applyNumberFormat="1" applyFont="1" applyFill="1" applyBorder="1" applyAlignment="1" applyProtection="1">
      <alignment horizontal="left" vertical="center" wrapText="1"/>
    </xf>
    <xf numFmtId="4" fontId="37" fillId="2" borderId="3" xfId="0" applyNumberFormat="1" applyFont="1" applyFill="1" applyBorder="1" applyAlignment="1">
      <alignment horizontal="right"/>
    </xf>
    <xf numFmtId="0" fontId="41" fillId="0" borderId="3" xfId="1" applyNumberFormat="1" applyFont="1" applyFill="1" applyBorder="1" applyAlignment="1" applyProtection="1">
      <alignment horizontal="left" vertical="center" wrapText="1"/>
    </xf>
    <xf numFmtId="4" fontId="41" fillId="0" borderId="3" xfId="1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0" fontId="42" fillId="0" borderId="3" xfId="1" applyNumberFormat="1" applyFont="1" applyFill="1" applyBorder="1" applyAlignment="1" applyProtection="1">
      <alignment horizontal="left" vertical="center" wrapText="1"/>
    </xf>
    <xf numFmtId="4" fontId="42" fillId="0" borderId="3" xfId="1" applyNumberFormat="1" applyFont="1" applyFill="1" applyBorder="1" applyAlignment="1" applyProtection="1">
      <alignment horizontal="left" vertical="center" wrapText="1"/>
    </xf>
    <xf numFmtId="3" fontId="35" fillId="2" borderId="3" xfId="0" applyNumberFormat="1" applyFont="1" applyFill="1" applyBorder="1" applyAlignment="1">
      <alignment horizontal="right"/>
    </xf>
    <xf numFmtId="0" fontId="38" fillId="2" borderId="3" xfId="0" applyNumberFormat="1" applyFont="1" applyFill="1" applyBorder="1" applyAlignment="1" applyProtection="1">
      <alignment horizontal="left" vertical="center" wrapText="1"/>
    </xf>
    <xf numFmtId="0" fontId="34" fillId="2" borderId="3" xfId="0" quotePrefix="1" applyFont="1" applyFill="1" applyBorder="1" applyAlignment="1">
      <alignment horizontal="left" vertical="center"/>
    </xf>
    <xf numFmtId="0" fontId="38" fillId="2" borderId="3" xfId="0" quotePrefix="1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/>
    </xf>
    <xf numFmtId="0" fontId="34" fillId="2" borderId="3" xfId="0" applyNumberFormat="1" applyFont="1" applyFill="1" applyBorder="1" applyAlignment="1" applyProtection="1">
      <alignment horizontal="left" vertical="center"/>
    </xf>
    <xf numFmtId="0" fontId="34" fillId="2" borderId="3" xfId="0" applyNumberFormat="1" applyFont="1" applyFill="1" applyBorder="1" applyAlignment="1" applyProtection="1">
      <alignment vertical="center" wrapText="1"/>
    </xf>
    <xf numFmtId="0" fontId="36" fillId="2" borderId="3" xfId="0" applyNumberFormat="1" applyFont="1" applyFill="1" applyBorder="1" applyAlignment="1" applyProtection="1">
      <alignment vertical="center" wrapText="1"/>
    </xf>
    <xf numFmtId="3" fontId="35" fillId="2" borderId="3" xfId="0" applyNumberFormat="1" applyFont="1" applyFill="1" applyBorder="1" applyAlignment="1" applyProtection="1">
      <alignment horizontal="right" wrapText="1"/>
    </xf>
    <xf numFmtId="3" fontId="39" fillId="2" borderId="3" xfId="0" applyNumberFormat="1" applyFont="1" applyFill="1" applyBorder="1" applyAlignment="1">
      <alignment horizontal="right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31" fillId="0" borderId="0" xfId="0" applyFont="1" applyAlignment="1">
      <alignment horizont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8" fillId="2" borderId="0" xfId="0" quotePrefix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center" wrapText="1"/>
    </xf>
    <xf numFmtId="4" fontId="25" fillId="4" borderId="1" xfId="0" applyNumberFormat="1" applyFont="1" applyFill="1" applyBorder="1" applyAlignment="1">
      <alignment horizontal="center"/>
    </xf>
    <xf numFmtId="4" fontId="25" fillId="4" borderId="2" xfId="0" applyNumberFormat="1" applyFont="1" applyFill="1" applyBorder="1" applyAlignment="1">
      <alignment horizontal="center"/>
    </xf>
    <xf numFmtId="4" fontId="25" fillId="4" borderId="4" xfId="0" applyNumberFormat="1" applyFont="1" applyFill="1" applyBorder="1" applyAlignment="1">
      <alignment horizontal="center"/>
    </xf>
    <xf numFmtId="0" fontId="16" fillId="8" borderId="1" xfId="0" applyNumberFormat="1" applyFont="1" applyFill="1" applyBorder="1" applyAlignment="1" applyProtection="1">
      <alignment horizontal="left" vertical="center" wrapText="1"/>
    </xf>
    <xf numFmtId="0" fontId="16" fillId="8" borderId="2" xfId="0" applyNumberFormat="1" applyFont="1" applyFill="1" applyBorder="1" applyAlignment="1" applyProtection="1">
      <alignment horizontal="left" vertical="center" wrapText="1"/>
    </xf>
    <xf numFmtId="0" fontId="16" fillId="8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23" fillId="7" borderId="1" xfId="0" applyNumberFormat="1" applyFont="1" applyFill="1" applyBorder="1" applyAlignment="1" applyProtection="1">
      <alignment horizontal="left" vertical="center" wrapText="1"/>
    </xf>
    <xf numFmtId="0" fontId="23" fillId="7" borderId="2" xfId="0" applyNumberFormat="1" applyFont="1" applyFill="1" applyBorder="1" applyAlignment="1" applyProtection="1">
      <alignment horizontal="left" vertical="center" wrapText="1"/>
    </xf>
    <xf numFmtId="0" fontId="23" fillId="7" borderId="4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2" fillId="6" borderId="1" xfId="0" applyNumberFormat="1" applyFont="1" applyFill="1" applyBorder="1" applyAlignment="1" applyProtection="1">
      <alignment horizontal="left" vertical="center" wrapText="1"/>
    </xf>
    <xf numFmtId="0" fontId="32" fillId="6" borderId="2" xfId="0" applyNumberFormat="1" applyFont="1" applyFill="1" applyBorder="1" applyAlignment="1" applyProtection="1">
      <alignment horizontal="left" vertical="center" wrapText="1"/>
    </xf>
    <xf numFmtId="0" fontId="32" fillId="6" borderId="4" xfId="0" applyNumberFormat="1" applyFont="1" applyFill="1" applyBorder="1" applyAlignment="1" applyProtection="1">
      <alignment horizontal="left" vertical="center" wrapText="1"/>
    </xf>
    <xf numFmtId="0" fontId="32" fillId="4" borderId="1" xfId="0" applyNumberFormat="1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="80" zoomScaleNormal="80" workbookViewId="0">
      <selection activeCell="A5" sqref="A5:D5"/>
    </sheetView>
  </sheetViews>
  <sheetFormatPr defaultRowHeight="15" x14ac:dyDescent="0.25"/>
  <cols>
    <col min="1" max="1" width="10" customWidth="1"/>
    <col min="2" max="2" width="11.42578125" customWidth="1"/>
    <col min="3" max="3" width="10.5703125" customWidth="1"/>
    <col min="4" max="4" width="10.28515625" customWidth="1"/>
    <col min="5" max="7" width="25.28515625" customWidth="1"/>
    <col min="8" max="8" width="23.42578125" customWidth="1"/>
    <col min="9" max="11" width="25.28515625" customWidth="1"/>
  </cols>
  <sheetData>
    <row r="1" spans="1:11" s="89" customFormat="1" ht="15.75" x14ac:dyDescent="0.25">
      <c r="A1" s="246" t="s">
        <v>256</v>
      </c>
      <c r="B1" s="246"/>
      <c r="C1" s="246"/>
      <c r="D1" s="246"/>
    </row>
    <row r="2" spans="1:11" s="89" customFormat="1" ht="15.75" x14ac:dyDescent="0.25">
      <c r="A2" s="246" t="s">
        <v>257</v>
      </c>
      <c r="B2" s="246"/>
      <c r="C2" s="246"/>
      <c r="D2" s="246"/>
    </row>
    <row r="3" spans="1:11" s="89" customFormat="1" ht="15.75" x14ac:dyDescent="0.25">
      <c r="A3" s="246" t="s">
        <v>258</v>
      </c>
      <c r="B3" s="246"/>
      <c r="C3" s="246"/>
      <c r="D3" s="246"/>
    </row>
    <row r="4" spans="1:11" s="89" customFormat="1" ht="15.75" x14ac:dyDescent="0.25">
      <c r="A4" s="246" t="s">
        <v>289</v>
      </c>
      <c r="B4" s="246"/>
      <c r="C4" s="246"/>
      <c r="D4" s="246"/>
    </row>
    <row r="5" spans="1:11" s="89" customFormat="1" ht="15.75" x14ac:dyDescent="0.25">
      <c r="A5" s="246" t="s">
        <v>290</v>
      </c>
      <c r="B5" s="246"/>
      <c r="C5" s="246"/>
      <c r="D5" s="246"/>
    </row>
    <row r="6" spans="1:11" ht="42" customHeight="1" x14ac:dyDescent="0.25">
      <c r="A6" s="223" t="s">
        <v>259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spans="1:11" ht="18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5.75" x14ac:dyDescent="0.25">
      <c r="A8" s="223" t="s">
        <v>25</v>
      </c>
      <c r="B8" s="223"/>
      <c r="C8" s="223"/>
      <c r="D8" s="223"/>
      <c r="E8" s="223"/>
      <c r="F8" s="223"/>
      <c r="G8" s="223"/>
      <c r="H8" s="223"/>
      <c r="I8" s="223"/>
      <c r="J8" s="236"/>
      <c r="K8" s="236"/>
    </row>
    <row r="9" spans="1:11" ht="18" customHeight="1" x14ac:dyDescent="0.25">
      <c r="A9" s="223" t="s">
        <v>31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pans="1:11" ht="18" x14ac:dyDescent="0.25">
      <c r="A10" s="1"/>
      <c r="B10" s="2"/>
      <c r="C10" s="2"/>
      <c r="D10" s="2"/>
      <c r="E10" s="5"/>
      <c r="F10" s="6"/>
      <c r="G10" s="6"/>
      <c r="H10" s="6"/>
      <c r="I10" s="6"/>
      <c r="J10" s="6"/>
      <c r="K10" s="20" t="s">
        <v>38</v>
      </c>
    </row>
    <row r="11" spans="1:11" ht="25.5" x14ac:dyDescent="0.25">
      <c r="A11" s="13"/>
      <c r="B11" s="14"/>
      <c r="C11" s="14"/>
      <c r="D11" s="15"/>
      <c r="E11" s="16"/>
      <c r="F11" s="111" t="s">
        <v>282</v>
      </c>
      <c r="G11" s="7" t="s">
        <v>262</v>
      </c>
      <c r="H11" s="7" t="s">
        <v>263</v>
      </c>
      <c r="I11" s="7" t="s">
        <v>264</v>
      </c>
      <c r="J11" s="7" t="s">
        <v>160</v>
      </c>
      <c r="K11" s="7" t="s">
        <v>160</v>
      </c>
    </row>
    <row r="12" spans="1:11" s="89" customFormat="1" x14ac:dyDescent="0.25">
      <c r="A12" s="220">
        <v>1</v>
      </c>
      <c r="B12" s="221"/>
      <c r="C12" s="221"/>
      <c r="D12" s="221"/>
      <c r="E12" s="222"/>
      <c r="F12" s="109">
        <v>2</v>
      </c>
      <c r="G12" s="109">
        <v>3</v>
      </c>
      <c r="H12" s="109">
        <v>4</v>
      </c>
      <c r="I12" s="109">
        <v>5</v>
      </c>
      <c r="J12" s="109" t="s">
        <v>161</v>
      </c>
      <c r="K12" s="109" t="s">
        <v>248</v>
      </c>
    </row>
    <row r="13" spans="1:11" x14ac:dyDescent="0.25">
      <c r="A13" s="229" t="s">
        <v>0</v>
      </c>
      <c r="B13" s="228"/>
      <c r="C13" s="228"/>
      <c r="D13" s="228"/>
      <c r="E13" s="239"/>
      <c r="F13" s="51">
        <f t="shared" ref="F13:I13" si="0">F14+F15</f>
        <v>3357110.2</v>
      </c>
      <c r="G13" s="51">
        <f t="shared" si="0"/>
        <v>4009195.65</v>
      </c>
      <c r="H13" s="51">
        <f t="shared" si="0"/>
        <v>0</v>
      </c>
      <c r="I13" s="51">
        <f t="shared" si="0"/>
        <v>3651844.34</v>
      </c>
      <c r="J13" s="51">
        <f>I13/F13*100</f>
        <v>108.77940021152715</v>
      </c>
      <c r="K13" s="51">
        <f>I13/G13*100</f>
        <v>91.086708128100454</v>
      </c>
    </row>
    <row r="14" spans="1:11" x14ac:dyDescent="0.25">
      <c r="A14" s="240" t="s">
        <v>72</v>
      </c>
      <c r="B14" s="238"/>
      <c r="C14" s="238"/>
      <c r="D14" s="238"/>
      <c r="E14" s="226"/>
      <c r="F14" s="52">
        <v>3357110.2</v>
      </c>
      <c r="G14" s="52">
        <v>4009195.65</v>
      </c>
      <c r="H14" s="52">
        <f>' Račun prihoda i rashoda'!F10</f>
        <v>0</v>
      </c>
      <c r="I14" s="52">
        <f>' Račun prihoda i rashoda'!G10</f>
        <v>3651844.34</v>
      </c>
      <c r="J14" s="65">
        <f t="shared" ref="J14:J19" si="1">I14/F14*100</f>
        <v>108.77940021152715</v>
      </c>
      <c r="K14" s="65">
        <f t="shared" ref="K14:K19" si="2">I14/G14*100</f>
        <v>91.086708128100454</v>
      </c>
    </row>
    <row r="15" spans="1:11" x14ac:dyDescent="0.25">
      <c r="A15" s="241" t="s">
        <v>73</v>
      </c>
      <c r="B15" s="226"/>
      <c r="C15" s="226"/>
      <c r="D15" s="226"/>
      <c r="E15" s="226"/>
      <c r="F15" s="52">
        <v>0</v>
      </c>
      <c r="G15" s="52">
        <v>0</v>
      </c>
      <c r="H15" s="52">
        <v>0</v>
      </c>
      <c r="I15" s="52">
        <v>0</v>
      </c>
      <c r="J15" s="65" t="e">
        <f t="shared" si="1"/>
        <v>#DIV/0!</v>
      </c>
      <c r="K15" s="65" t="e">
        <f t="shared" si="2"/>
        <v>#DIV/0!</v>
      </c>
    </row>
    <row r="16" spans="1:11" x14ac:dyDescent="0.25">
      <c r="A16" s="21" t="s">
        <v>1</v>
      </c>
      <c r="B16" s="24"/>
      <c r="C16" s="24"/>
      <c r="D16" s="24"/>
      <c r="E16" s="24"/>
      <c r="F16" s="51">
        <f t="shared" ref="F16:I16" si="3">F17+F18</f>
        <v>3381892.06</v>
      </c>
      <c r="G16" s="51">
        <f t="shared" si="3"/>
        <v>3871894.1399999997</v>
      </c>
      <c r="H16" s="51">
        <f t="shared" si="3"/>
        <v>0</v>
      </c>
      <c r="I16" s="51">
        <f t="shared" si="3"/>
        <v>3858047.13</v>
      </c>
      <c r="J16" s="51">
        <f t="shared" si="1"/>
        <v>114.07954664289315</v>
      </c>
      <c r="K16" s="51">
        <f t="shared" si="2"/>
        <v>99.642371162554568</v>
      </c>
    </row>
    <row r="17" spans="1:11" x14ac:dyDescent="0.25">
      <c r="A17" s="237" t="s">
        <v>74</v>
      </c>
      <c r="B17" s="238"/>
      <c r="C17" s="238"/>
      <c r="D17" s="238"/>
      <c r="E17" s="238"/>
      <c r="F17" s="52">
        <v>3320909.04</v>
      </c>
      <c r="G17" s="52">
        <v>3762722.8</v>
      </c>
      <c r="H17" s="52">
        <f>' Račun prihoda i rashoda'!F45</f>
        <v>0</v>
      </c>
      <c r="I17" s="52">
        <f>' Račun prihoda i rashoda'!G45</f>
        <v>3773875.26</v>
      </c>
      <c r="J17" s="65">
        <f t="shared" si="1"/>
        <v>113.63982616036962</v>
      </c>
      <c r="K17" s="65">
        <f t="shared" si="2"/>
        <v>100.29639334579737</v>
      </c>
    </row>
    <row r="18" spans="1:11" x14ac:dyDescent="0.25">
      <c r="A18" s="225" t="s">
        <v>75</v>
      </c>
      <c r="B18" s="226"/>
      <c r="C18" s="226"/>
      <c r="D18" s="226"/>
      <c r="E18" s="226"/>
      <c r="F18" s="53">
        <v>60983.02</v>
      </c>
      <c r="G18" s="53">
        <v>109171.34</v>
      </c>
      <c r="H18" s="53">
        <f>' Račun prihoda i rashoda'!F87</f>
        <v>0</v>
      </c>
      <c r="I18" s="53">
        <f>' Račun prihoda i rashoda'!G87</f>
        <v>84171.87</v>
      </c>
      <c r="J18" s="65">
        <f t="shared" si="1"/>
        <v>138.02509288651169</v>
      </c>
      <c r="K18" s="65">
        <f t="shared" si="2"/>
        <v>77.100702437104829</v>
      </c>
    </row>
    <row r="19" spans="1:11" x14ac:dyDescent="0.25">
      <c r="A19" s="227" t="s">
        <v>2</v>
      </c>
      <c r="B19" s="228"/>
      <c r="C19" s="228"/>
      <c r="D19" s="228"/>
      <c r="E19" s="228"/>
      <c r="F19" s="51">
        <f>F13-F16</f>
        <v>-24781.85999999987</v>
      </c>
      <c r="G19" s="51">
        <f>G13-G16</f>
        <v>137301.51000000024</v>
      </c>
      <c r="H19" s="51">
        <f t="shared" ref="H19:I19" si="4">H13-H16</f>
        <v>0</v>
      </c>
      <c r="I19" s="51">
        <f t="shared" si="4"/>
        <v>-206202.79000000004</v>
      </c>
      <c r="J19" s="51">
        <f t="shared" si="1"/>
        <v>832.07148293147134</v>
      </c>
      <c r="K19" s="51">
        <f t="shared" si="2"/>
        <v>-150.1824633975254</v>
      </c>
    </row>
    <row r="20" spans="1:11" ht="18" x14ac:dyDescent="0.25">
      <c r="A20" s="11"/>
      <c r="B20" s="9"/>
      <c r="C20" s="9"/>
      <c r="D20" s="9"/>
      <c r="E20" s="9"/>
      <c r="F20" s="9"/>
      <c r="G20" s="9"/>
      <c r="H20" s="9"/>
      <c r="I20" s="10"/>
      <c r="J20" s="10"/>
      <c r="K20" s="10"/>
    </row>
    <row r="21" spans="1:11" ht="18" customHeight="1" x14ac:dyDescent="0.25">
      <c r="A21" s="223" t="s">
        <v>32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spans="1:11" ht="18" x14ac:dyDescent="0.25">
      <c r="A22" s="11"/>
      <c r="B22" s="9"/>
      <c r="C22" s="9"/>
      <c r="D22" s="9"/>
      <c r="E22" s="9"/>
      <c r="F22" s="9"/>
      <c r="G22" s="9"/>
      <c r="H22" s="9"/>
      <c r="I22" s="10"/>
      <c r="J22" s="10"/>
      <c r="K22" s="10"/>
    </row>
    <row r="23" spans="1:11" ht="25.5" x14ac:dyDescent="0.25">
      <c r="A23" s="13"/>
      <c r="B23" s="14"/>
      <c r="C23" s="14"/>
      <c r="D23" s="15"/>
      <c r="E23" s="16"/>
      <c r="F23" s="111" t="s">
        <v>282</v>
      </c>
      <c r="G23" s="7" t="s">
        <v>262</v>
      </c>
      <c r="H23" s="7" t="s">
        <v>263</v>
      </c>
      <c r="I23" s="7" t="s">
        <v>264</v>
      </c>
      <c r="J23" s="7" t="s">
        <v>160</v>
      </c>
      <c r="K23" s="7" t="s">
        <v>160</v>
      </c>
    </row>
    <row r="24" spans="1:11" s="89" customFormat="1" x14ac:dyDescent="0.25">
      <c r="A24" s="220">
        <v>1</v>
      </c>
      <c r="B24" s="221"/>
      <c r="C24" s="221"/>
      <c r="D24" s="221"/>
      <c r="E24" s="222"/>
      <c r="F24" s="109">
        <v>2</v>
      </c>
      <c r="G24" s="109">
        <v>3</v>
      </c>
      <c r="H24" s="109">
        <v>4</v>
      </c>
      <c r="I24" s="109">
        <v>5</v>
      </c>
      <c r="J24" s="109" t="s">
        <v>161</v>
      </c>
      <c r="K24" s="109" t="s">
        <v>248</v>
      </c>
    </row>
    <row r="25" spans="1:11" ht="15.75" customHeight="1" x14ac:dyDescent="0.25">
      <c r="A25" s="225" t="s">
        <v>76</v>
      </c>
      <c r="B25" s="226"/>
      <c r="C25" s="226"/>
      <c r="D25" s="226"/>
      <c r="E25" s="226"/>
      <c r="F25" s="19"/>
      <c r="G25" s="19"/>
      <c r="H25" s="19"/>
      <c r="I25" s="19"/>
      <c r="J25" s="19" t="e">
        <f>I25/F25*100</f>
        <v>#DIV/0!</v>
      </c>
      <c r="K25" s="18" t="e">
        <f>I25/G25*100</f>
        <v>#DIV/0!</v>
      </c>
    </row>
    <row r="26" spans="1:11" x14ac:dyDescent="0.25">
      <c r="A26" s="225" t="s">
        <v>77</v>
      </c>
      <c r="B26" s="226"/>
      <c r="C26" s="226"/>
      <c r="D26" s="226"/>
      <c r="E26" s="226"/>
      <c r="F26" s="19"/>
      <c r="G26" s="19"/>
      <c r="H26" s="19"/>
      <c r="I26" s="19"/>
      <c r="J26" s="19" t="e">
        <f>I26/F26*100</f>
        <v>#DIV/0!</v>
      </c>
      <c r="K26" s="18" t="e">
        <f t="shared" ref="K26:K28" si="5">I26/G26*100</f>
        <v>#DIV/0!</v>
      </c>
    </row>
    <row r="27" spans="1:11" x14ac:dyDescent="0.25">
      <c r="A27" s="227" t="s">
        <v>4</v>
      </c>
      <c r="B27" s="228"/>
      <c r="C27" s="228"/>
      <c r="D27" s="228"/>
      <c r="E27" s="228"/>
      <c r="F27" s="17">
        <f>F25-F26</f>
        <v>0</v>
      </c>
      <c r="G27" s="17">
        <f t="shared" ref="G27:I27" si="6">G25-G26</f>
        <v>0</v>
      </c>
      <c r="H27" s="17">
        <f t="shared" ref="H27" si="7">H25-H26</f>
        <v>0</v>
      </c>
      <c r="I27" s="17">
        <f t="shared" si="6"/>
        <v>0</v>
      </c>
      <c r="J27" s="17" t="e">
        <f t="shared" ref="J27:J28" si="8">I27/F27*100</f>
        <v>#DIV/0!</v>
      </c>
      <c r="K27" s="17" t="e">
        <f t="shared" si="5"/>
        <v>#DIV/0!</v>
      </c>
    </row>
    <row r="28" spans="1:11" x14ac:dyDescent="0.25">
      <c r="A28" s="227" t="s">
        <v>5</v>
      </c>
      <c r="B28" s="228"/>
      <c r="C28" s="228"/>
      <c r="D28" s="228"/>
      <c r="E28" s="228"/>
      <c r="F28" s="17">
        <v>-24781.86</v>
      </c>
      <c r="G28" s="51">
        <f t="shared" ref="G28:I28" si="9">G19+G27</f>
        <v>137301.51000000024</v>
      </c>
      <c r="H28" s="17">
        <f t="shared" ref="H28" si="10">H19+H27</f>
        <v>0</v>
      </c>
      <c r="I28" s="51">
        <f t="shared" si="9"/>
        <v>-206202.79000000004</v>
      </c>
      <c r="J28" s="51">
        <f t="shared" si="8"/>
        <v>832.0714829314669</v>
      </c>
      <c r="K28" s="17">
        <f t="shared" si="5"/>
        <v>-150.1824633975254</v>
      </c>
    </row>
    <row r="29" spans="1:11" ht="18" x14ac:dyDescent="0.25">
      <c r="A29" s="8"/>
      <c r="B29" s="9"/>
      <c r="C29" s="9"/>
      <c r="D29" s="9"/>
      <c r="E29" s="9"/>
      <c r="F29" s="9"/>
      <c r="G29" s="9"/>
      <c r="H29" s="9"/>
      <c r="I29" s="10"/>
      <c r="J29" s="10"/>
      <c r="K29" s="10"/>
    </row>
    <row r="30" spans="1:11" ht="15.75" x14ac:dyDescent="0.25">
      <c r="A30" s="223" t="s">
        <v>78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</row>
    <row r="31" spans="1:11" ht="15.75" x14ac:dyDescent="0.2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26.25" customHeight="1" x14ac:dyDescent="0.25">
      <c r="A32" s="13"/>
      <c r="B32" s="14"/>
      <c r="C32" s="14"/>
      <c r="D32" s="15"/>
      <c r="E32" s="16"/>
      <c r="F32" s="7" t="s">
        <v>282</v>
      </c>
      <c r="G32" s="7" t="s">
        <v>262</v>
      </c>
      <c r="H32" s="7" t="s">
        <v>263</v>
      </c>
      <c r="I32" s="7" t="s">
        <v>264</v>
      </c>
      <c r="J32" s="7" t="s">
        <v>160</v>
      </c>
      <c r="K32" s="7" t="s">
        <v>160</v>
      </c>
    </row>
    <row r="33" spans="1:11" s="89" customFormat="1" x14ac:dyDescent="0.25">
      <c r="A33" s="220">
        <v>1</v>
      </c>
      <c r="B33" s="221"/>
      <c r="C33" s="221"/>
      <c r="D33" s="221"/>
      <c r="E33" s="222"/>
      <c r="F33" s="109">
        <v>2</v>
      </c>
      <c r="G33" s="109">
        <v>3</v>
      </c>
      <c r="H33" s="109">
        <v>4</v>
      </c>
      <c r="I33" s="109">
        <v>5</v>
      </c>
      <c r="J33" s="109" t="s">
        <v>161</v>
      </c>
      <c r="K33" s="109" t="s">
        <v>248</v>
      </c>
    </row>
    <row r="34" spans="1:11" ht="30" customHeight="1" x14ac:dyDescent="0.25">
      <c r="A34" s="233" t="s">
        <v>79</v>
      </c>
      <c r="B34" s="234"/>
      <c r="C34" s="234"/>
      <c r="D34" s="234"/>
      <c r="E34" s="235"/>
      <c r="F34" s="113">
        <v>-112519.65</v>
      </c>
      <c r="G34" s="113">
        <v>-137301.51</v>
      </c>
      <c r="H34" s="113"/>
      <c r="I34" s="113">
        <v>-140700.91</v>
      </c>
      <c r="J34" s="113">
        <f>I34/F34*100</f>
        <v>125.04563425143964</v>
      </c>
      <c r="K34" s="114">
        <f>I34/G34*100</f>
        <v>102.47586497774132</v>
      </c>
    </row>
    <row r="35" spans="1:11" ht="15" customHeight="1" x14ac:dyDescent="0.25">
      <c r="A35" s="227" t="s">
        <v>80</v>
      </c>
      <c r="B35" s="228"/>
      <c r="C35" s="228"/>
      <c r="D35" s="228"/>
      <c r="E35" s="228"/>
      <c r="F35" s="115">
        <v>0</v>
      </c>
      <c r="G35" s="115">
        <v>0</v>
      </c>
      <c r="H35" s="115"/>
      <c r="I35" s="115">
        <v>0</v>
      </c>
      <c r="J35" s="115" t="e">
        <f>I35/F35*100</f>
        <v>#DIV/0!</v>
      </c>
      <c r="K35" s="125" t="e">
        <f t="shared" ref="K35:K36" si="11">I35/G35*100</f>
        <v>#DIV/0!</v>
      </c>
    </row>
    <row r="36" spans="1:11" ht="39.75" customHeight="1" x14ac:dyDescent="0.25">
      <c r="A36" s="229" t="s">
        <v>81</v>
      </c>
      <c r="B36" s="230"/>
      <c r="C36" s="230"/>
      <c r="D36" s="230"/>
      <c r="E36" s="231"/>
      <c r="F36" s="115">
        <v>-137301.51</v>
      </c>
      <c r="G36" s="115">
        <v>0</v>
      </c>
      <c r="H36" s="115">
        <v>0</v>
      </c>
      <c r="I36" s="115">
        <f>I28+I34</f>
        <v>-346903.70000000007</v>
      </c>
      <c r="J36" s="115">
        <f t="shared" ref="J36" si="12">I36/F36*100</f>
        <v>252.65832837526699</v>
      </c>
      <c r="K36" s="125" t="e">
        <f t="shared" si="11"/>
        <v>#DIV/0!</v>
      </c>
    </row>
    <row r="37" spans="1:11" ht="15" customHeight="1" x14ac:dyDescent="0.25">
      <c r="A37" s="29"/>
      <c r="B37" s="30"/>
      <c r="C37" s="30"/>
      <c r="D37" s="30"/>
      <c r="E37" s="30"/>
      <c r="F37" s="30"/>
      <c r="G37" s="30"/>
      <c r="H37" s="30"/>
      <c r="I37" s="118"/>
      <c r="J37" s="30"/>
      <c r="K37" s="30"/>
    </row>
    <row r="38" spans="1:11" ht="21.75" customHeight="1" x14ac:dyDescent="0.25">
      <c r="A38" s="232" t="s">
        <v>82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</row>
    <row r="39" spans="1:11" ht="29.25" customHeight="1" x14ac:dyDescent="0.25">
      <c r="A39" s="31"/>
      <c r="B39" s="32"/>
      <c r="C39" s="32"/>
      <c r="D39" s="32"/>
      <c r="E39" s="32"/>
      <c r="F39" s="32"/>
      <c r="G39" s="32"/>
      <c r="H39" s="32"/>
      <c r="I39" s="33"/>
      <c r="J39" s="33"/>
      <c r="K39" s="33"/>
    </row>
    <row r="40" spans="1:11" ht="25.5" x14ac:dyDescent="0.25">
      <c r="A40" s="34"/>
      <c r="B40" s="35"/>
      <c r="C40" s="35"/>
      <c r="D40" s="36"/>
      <c r="E40" s="37"/>
      <c r="F40" s="7" t="s">
        <v>282</v>
      </c>
      <c r="G40" s="7" t="s">
        <v>262</v>
      </c>
      <c r="H40" s="7" t="s">
        <v>263</v>
      </c>
      <c r="I40" s="7" t="s">
        <v>264</v>
      </c>
      <c r="J40" s="7" t="s">
        <v>160</v>
      </c>
      <c r="K40" s="7" t="s">
        <v>160</v>
      </c>
    </row>
    <row r="41" spans="1:11" s="89" customFormat="1" x14ac:dyDescent="0.25">
      <c r="A41" s="220">
        <v>1</v>
      </c>
      <c r="B41" s="221"/>
      <c r="C41" s="221"/>
      <c r="D41" s="221"/>
      <c r="E41" s="222"/>
      <c r="F41" s="109">
        <v>2</v>
      </c>
      <c r="G41" s="109">
        <v>3</v>
      </c>
      <c r="H41" s="109">
        <v>4</v>
      </c>
      <c r="I41" s="109">
        <v>5</v>
      </c>
      <c r="J41" s="109" t="s">
        <v>161</v>
      </c>
      <c r="K41" s="109" t="s">
        <v>248</v>
      </c>
    </row>
    <row r="42" spans="1:11" x14ac:dyDescent="0.25">
      <c r="A42" s="233" t="s">
        <v>79</v>
      </c>
      <c r="B42" s="234"/>
      <c r="C42" s="234"/>
      <c r="D42" s="234"/>
      <c r="E42" s="235"/>
      <c r="F42" s="113"/>
      <c r="G42" s="113"/>
      <c r="H42" s="113"/>
      <c r="I42" s="113"/>
      <c r="J42" s="113" t="e">
        <f>I42/F42*100</f>
        <v>#DIV/0!</v>
      </c>
      <c r="K42" s="114" t="e">
        <f>I42/G42*100</f>
        <v>#DIV/0!</v>
      </c>
    </row>
    <row r="43" spans="1:11" ht="27" customHeight="1" x14ac:dyDescent="0.25">
      <c r="A43" s="233" t="s">
        <v>3</v>
      </c>
      <c r="B43" s="234"/>
      <c r="C43" s="234"/>
      <c r="D43" s="234"/>
      <c r="E43" s="235"/>
      <c r="F43" s="113"/>
      <c r="G43" s="113">
        <f t="shared" ref="G43:H43" si="13">G35</f>
        <v>0</v>
      </c>
      <c r="H43" s="113">
        <f t="shared" si="13"/>
        <v>0</v>
      </c>
      <c r="I43" s="113"/>
      <c r="J43" s="113" t="e">
        <f t="shared" ref="J43:J45" si="14">I43/F43*100</f>
        <v>#DIV/0!</v>
      </c>
      <c r="K43" s="114" t="e">
        <f t="shared" ref="K43:K45" si="15">I43/G43*100</f>
        <v>#DIV/0!</v>
      </c>
    </row>
    <row r="44" spans="1:11" x14ac:dyDescent="0.25">
      <c r="A44" s="233" t="s">
        <v>83</v>
      </c>
      <c r="B44" s="242"/>
      <c r="C44" s="242"/>
      <c r="D44" s="242"/>
      <c r="E44" s="243"/>
      <c r="F44" s="113"/>
      <c r="G44" s="113">
        <v>0</v>
      </c>
      <c r="H44" s="113">
        <v>0</v>
      </c>
      <c r="I44" s="113"/>
      <c r="J44" s="113" t="e">
        <f t="shared" si="14"/>
        <v>#DIV/0!</v>
      </c>
      <c r="K44" s="114" t="e">
        <f t="shared" si="15"/>
        <v>#DIV/0!</v>
      </c>
    </row>
    <row r="45" spans="1:11" ht="15" customHeight="1" x14ac:dyDescent="0.25">
      <c r="A45" s="227" t="s">
        <v>80</v>
      </c>
      <c r="B45" s="228"/>
      <c r="C45" s="228"/>
      <c r="D45" s="228"/>
      <c r="E45" s="228"/>
      <c r="F45" s="116"/>
      <c r="G45" s="116">
        <v>0</v>
      </c>
      <c r="H45" s="116">
        <v>0</v>
      </c>
      <c r="I45" s="116">
        <v>0</v>
      </c>
      <c r="J45" s="116" t="e">
        <f t="shared" si="14"/>
        <v>#DIV/0!</v>
      </c>
      <c r="K45" s="126" t="e">
        <f t="shared" si="15"/>
        <v>#DIV/0!</v>
      </c>
    </row>
    <row r="47" spans="1:11" x14ac:dyDescent="0.25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5"/>
    </row>
  </sheetData>
  <mergeCells count="33">
    <mergeCell ref="A1:D1"/>
    <mergeCell ref="A2:D2"/>
    <mergeCell ref="A3:D3"/>
    <mergeCell ref="A4:D4"/>
    <mergeCell ref="A5:D5"/>
    <mergeCell ref="A42:E42"/>
    <mergeCell ref="A43:E43"/>
    <mergeCell ref="A44:E44"/>
    <mergeCell ref="A45:E45"/>
    <mergeCell ref="A47:K47"/>
    <mergeCell ref="A6:K6"/>
    <mergeCell ref="A8:K8"/>
    <mergeCell ref="A9:K9"/>
    <mergeCell ref="A12:E12"/>
    <mergeCell ref="A28:E28"/>
    <mergeCell ref="A18:E18"/>
    <mergeCell ref="A19:E19"/>
    <mergeCell ref="A24:E24"/>
    <mergeCell ref="A17:E17"/>
    <mergeCell ref="A13:E13"/>
    <mergeCell ref="A14:E14"/>
    <mergeCell ref="A15:E15"/>
    <mergeCell ref="A41:E41"/>
    <mergeCell ref="A21:K21"/>
    <mergeCell ref="A25:E25"/>
    <mergeCell ref="A26:E26"/>
    <mergeCell ref="A27:E27"/>
    <mergeCell ref="A30:K30"/>
    <mergeCell ref="A35:E35"/>
    <mergeCell ref="A36:E36"/>
    <mergeCell ref="A38:K38"/>
    <mergeCell ref="A34:E34"/>
    <mergeCell ref="A33:E3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opLeftCell="A76" zoomScale="80" zoomScaleNormal="80" workbookViewId="0">
      <selection activeCell="I104" sqref="I104"/>
    </sheetView>
  </sheetViews>
  <sheetFormatPr defaultRowHeight="15" x14ac:dyDescent="0.25"/>
  <cols>
    <col min="1" max="1" width="8.7109375" customWidth="1"/>
    <col min="2" max="2" width="9.5703125" customWidth="1"/>
    <col min="3" max="3" width="48.7109375" customWidth="1"/>
    <col min="4" max="4" width="24.7109375" customWidth="1"/>
    <col min="5" max="5" width="25.28515625" customWidth="1"/>
    <col min="6" max="6" width="22" customWidth="1"/>
    <col min="7" max="7" width="26.5703125" customWidth="1"/>
    <col min="8" max="8" width="12.85546875" customWidth="1"/>
    <col min="9" max="9" width="13" customWidth="1"/>
    <col min="10" max="10" width="21.5703125" customWidth="1"/>
    <col min="11" max="11" width="10.7109375" bestFit="1" customWidth="1"/>
    <col min="12" max="12" width="12.42578125" bestFit="1" customWidth="1"/>
  </cols>
  <sheetData>
    <row r="1" spans="1:12" ht="42" customHeight="1" x14ac:dyDescent="0.25">
      <c r="A1" s="223" t="s">
        <v>259</v>
      </c>
      <c r="B1" s="223"/>
      <c r="C1" s="223"/>
      <c r="D1" s="223"/>
      <c r="E1" s="223"/>
      <c r="F1" s="223"/>
      <c r="G1" s="223"/>
      <c r="H1" s="223"/>
      <c r="I1" s="223"/>
    </row>
    <row r="2" spans="1:12" ht="18" customHeight="1" x14ac:dyDescent="0.25">
      <c r="A2" s="3"/>
      <c r="B2" s="3"/>
      <c r="C2" s="3"/>
      <c r="D2" s="11"/>
      <c r="E2" s="3"/>
      <c r="F2" s="3"/>
      <c r="G2" s="3"/>
      <c r="H2" s="3"/>
    </row>
    <row r="3" spans="1:12" ht="15.75" customHeight="1" x14ac:dyDescent="0.25">
      <c r="A3" s="223" t="s">
        <v>25</v>
      </c>
      <c r="B3" s="223"/>
      <c r="C3" s="223"/>
      <c r="D3" s="223"/>
      <c r="E3" s="223"/>
      <c r="F3" s="223"/>
      <c r="G3" s="223"/>
      <c r="H3" s="223"/>
      <c r="I3" s="223"/>
    </row>
    <row r="4" spans="1:12" ht="18" x14ac:dyDescent="0.25">
      <c r="A4" s="3"/>
      <c r="B4" s="3"/>
      <c r="C4" s="3"/>
      <c r="D4" s="11"/>
      <c r="E4" s="3"/>
      <c r="F4" s="3"/>
      <c r="G4" s="4"/>
      <c r="H4" s="4"/>
    </row>
    <row r="5" spans="1:12" ht="18" customHeight="1" x14ac:dyDescent="0.25">
      <c r="A5" s="223" t="s">
        <v>7</v>
      </c>
      <c r="B5" s="223"/>
      <c r="C5" s="223"/>
      <c r="D5" s="223"/>
      <c r="E5" s="223"/>
      <c r="F5" s="223"/>
      <c r="G5" s="223"/>
      <c r="H5" s="223"/>
      <c r="I5" s="223"/>
    </row>
    <row r="6" spans="1:12" ht="15.75" customHeight="1" x14ac:dyDescent="0.25">
      <c r="A6" s="223" t="s">
        <v>219</v>
      </c>
      <c r="B6" s="223"/>
      <c r="C6" s="223"/>
      <c r="D6" s="223"/>
      <c r="E6" s="223"/>
      <c r="F6" s="223"/>
      <c r="G6" s="223"/>
      <c r="H6" s="223"/>
      <c r="I6" s="223"/>
    </row>
    <row r="7" spans="1:12" ht="18" x14ac:dyDescent="0.25">
      <c r="A7" s="3"/>
      <c r="B7" s="3"/>
      <c r="C7" s="3"/>
      <c r="D7" s="11"/>
      <c r="E7" s="3"/>
      <c r="F7" s="3"/>
      <c r="G7" s="4"/>
      <c r="H7" s="4"/>
    </row>
    <row r="8" spans="1:12" ht="45" x14ac:dyDescent="0.25">
      <c r="A8" s="138" t="s">
        <v>8</v>
      </c>
      <c r="B8" s="137" t="s">
        <v>176</v>
      </c>
      <c r="C8" s="137" t="s">
        <v>6</v>
      </c>
      <c r="D8" s="137" t="s">
        <v>282</v>
      </c>
      <c r="E8" s="138" t="s">
        <v>262</v>
      </c>
      <c r="F8" s="138" t="s">
        <v>263</v>
      </c>
      <c r="G8" s="138" t="s">
        <v>264</v>
      </c>
      <c r="H8" s="138" t="s">
        <v>160</v>
      </c>
      <c r="I8" s="138" t="s">
        <v>160</v>
      </c>
    </row>
    <row r="9" spans="1:12" s="89" customFormat="1" x14ac:dyDescent="0.25">
      <c r="A9" s="138"/>
      <c r="B9" s="137"/>
      <c r="C9" s="137">
        <v>1</v>
      </c>
      <c r="D9" s="137">
        <v>2</v>
      </c>
      <c r="E9" s="138">
        <v>3</v>
      </c>
      <c r="F9" s="138">
        <v>4</v>
      </c>
      <c r="G9" s="138">
        <v>5</v>
      </c>
      <c r="H9" s="138" t="s">
        <v>161</v>
      </c>
      <c r="I9" s="138" t="s">
        <v>248</v>
      </c>
    </row>
    <row r="10" spans="1:12" ht="15.75" customHeight="1" x14ac:dyDescent="0.35">
      <c r="A10" s="141">
        <v>6</v>
      </c>
      <c r="B10" s="141"/>
      <c r="C10" s="141" t="s">
        <v>11</v>
      </c>
      <c r="D10" s="142">
        <v>3357110.1999999997</v>
      </c>
      <c r="E10" s="142">
        <f t="shared" ref="E10:G10" si="0">E11+E18+E20+E22+E27</f>
        <v>4009195.65</v>
      </c>
      <c r="F10" s="142">
        <f t="shared" si="0"/>
        <v>0</v>
      </c>
      <c r="G10" s="142">
        <f t="shared" si="0"/>
        <v>3651844.34</v>
      </c>
      <c r="H10" s="143">
        <f t="shared" ref="H10:H11" si="1">G10/D10*100</f>
        <v>108.77940021152716</v>
      </c>
      <c r="I10" s="143">
        <f>G10/E10*100</f>
        <v>91.086708128100454</v>
      </c>
      <c r="J10" s="123"/>
    </row>
    <row r="11" spans="1:12" s="89" customFormat="1" ht="27.75" customHeight="1" x14ac:dyDescent="0.25">
      <c r="A11" s="144"/>
      <c r="B11" s="144">
        <v>63</v>
      </c>
      <c r="C11" s="145" t="s">
        <v>33</v>
      </c>
      <c r="D11" s="146">
        <v>2988590.32</v>
      </c>
      <c r="E11" s="146">
        <v>3587987.56</v>
      </c>
      <c r="F11" s="146"/>
      <c r="G11" s="146">
        <f>SUM(G12:G17)</f>
        <v>3244227.8899999997</v>
      </c>
      <c r="H11" s="146">
        <f t="shared" si="1"/>
        <v>108.553784313937</v>
      </c>
      <c r="I11" s="146">
        <f t="shared" ref="I11:I29" si="2">G11/E11*100</f>
        <v>90.419151007312848</v>
      </c>
    </row>
    <row r="12" spans="1:12" s="89" customFormat="1" ht="28.5" x14ac:dyDescent="0.25">
      <c r="A12" s="147"/>
      <c r="B12" s="148">
        <v>6361</v>
      </c>
      <c r="C12" s="148" t="s">
        <v>177</v>
      </c>
      <c r="D12" s="149">
        <v>2881382.49</v>
      </c>
      <c r="E12" s="149"/>
      <c r="F12" s="149"/>
      <c r="G12" s="149">
        <v>3140394.98</v>
      </c>
      <c r="H12" s="150">
        <f t="shared" ref="H12:H29" si="3">G12/D12*100</f>
        <v>108.98917415160665</v>
      </c>
      <c r="I12" s="150" t="e">
        <f t="shared" si="2"/>
        <v>#DIV/0!</v>
      </c>
    </row>
    <row r="13" spans="1:12" s="89" customFormat="1" ht="28.5" x14ac:dyDescent="0.25">
      <c r="A13" s="147"/>
      <c r="B13" s="148">
        <v>6362</v>
      </c>
      <c r="C13" s="148" t="s">
        <v>178</v>
      </c>
      <c r="D13" s="149">
        <v>42111.05</v>
      </c>
      <c r="E13" s="149"/>
      <c r="F13" s="149"/>
      <c r="G13" s="149">
        <v>51581.8</v>
      </c>
      <c r="H13" s="150">
        <f t="shared" si="3"/>
        <v>122.48994028883156</v>
      </c>
      <c r="I13" s="150" t="e">
        <f t="shared" si="2"/>
        <v>#DIV/0!</v>
      </c>
      <c r="L13" s="106"/>
    </row>
    <row r="14" spans="1:12" s="89" customFormat="1" ht="28.5" x14ac:dyDescent="0.25">
      <c r="A14" s="147"/>
      <c r="B14" s="148">
        <v>6391</v>
      </c>
      <c r="C14" s="148" t="s">
        <v>186</v>
      </c>
      <c r="D14" s="149">
        <v>8000.27</v>
      </c>
      <c r="E14" s="149"/>
      <c r="F14" s="149"/>
      <c r="G14" s="149">
        <v>7837.67</v>
      </c>
      <c r="H14" s="150">
        <f t="shared" si="3"/>
        <v>97.967568594559935</v>
      </c>
      <c r="I14" s="150" t="e">
        <f t="shared" si="2"/>
        <v>#DIV/0!</v>
      </c>
      <c r="K14" s="106"/>
    </row>
    <row r="15" spans="1:12" s="89" customFormat="1" ht="28.5" x14ac:dyDescent="0.25">
      <c r="A15" s="147"/>
      <c r="B15" s="148">
        <v>6392</v>
      </c>
      <c r="C15" s="148" t="s">
        <v>187</v>
      </c>
      <c r="D15" s="149">
        <v>1764.37</v>
      </c>
      <c r="E15" s="149"/>
      <c r="F15" s="149"/>
      <c r="G15" s="149"/>
      <c r="H15" s="150">
        <f t="shared" si="3"/>
        <v>0</v>
      </c>
      <c r="I15" s="150" t="e">
        <f t="shared" si="2"/>
        <v>#DIV/0!</v>
      </c>
    </row>
    <row r="16" spans="1:12" s="89" customFormat="1" ht="28.5" x14ac:dyDescent="0.25">
      <c r="A16" s="147"/>
      <c r="B16" s="148">
        <v>6393</v>
      </c>
      <c r="C16" s="148" t="s">
        <v>235</v>
      </c>
      <c r="D16" s="149">
        <v>45334.01</v>
      </c>
      <c r="E16" s="149"/>
      <c r="F16" s="149"/>
      <c r="G16" s="149">
        <v>44413.440000000002</v>
      </c>
      <c r="H16" s="150">
        <f t="shared" si="3"/>
        <v>97.969361192623367</v>
      </c>
      <c r="I16" s="150" t="e">
        <f t="shared" si="2"/>
        <v>#DIV/0!</v>
      </c>
    </row>
    <row r="17" spans="1:11" s="89" customFormat="1" ht="28.5" x14ac:dyDescent="0.25">
      <c r="A17" s="147"/>
      <c r="B17" s="148">
        <v>6394</v>
      </c>
      <c r="C17" s="148" t="s">
        <v>179</v>
      </c>
      <c r="D17" s="149">
        <v>9998.1299999999992</v>
      </c>
      <c r="E17" s="149"/>
      <c r="F17" s="149"/>
      <c r="G17" s="149"/>
      <c r="H17" s="150">
        <f t="shared" si="3"/>
        <v>0</v>
      </c>
      <c r="I17" s="150" t="e">
        <f t="shared" si="2"/>
        <v>#DIV/0!</v>
      </c>
    </row>
    <row r="18" spans="1:11" s="89" customFormat="1" x14ac:dyDescent="0.25">
      <c r="A18" s="151"/>
      <c r="B18" s="152">
        <v>64</v>
      </c>
      <c r="C18" s="153" t="s">
        <v>45</v>
      </c>
      <c r="D18" s="146">
        <v>0.1</v>
      </c>
      <c r="E18" s="146">
        <v>0.15</v>
      </c>
      <c r="F18" s="146"/>
      <c r="G18" s="146">
        <f>G19</f>
        <v>0.11</v>
      </c>
      <c r="H18" s="146">
        <f t="shared" si="3"/>
        <v>109.99999999999999</v>
      </c>
      <c r="I18" s="146">
        <f t="shared" si="2"/>
        <v>73.333333333333343</v>
      </c>
    </row>
    <row r="19" spans="1:11" s="25" customFormat="1" ht="28.5" x14ac:dyDescent="0.25">
      <c r="A19" s="154"/>
      <c r="B19" s="155">
        <v>6413</v>
      </c>
      <c r="C19" s="155" t="s">
        <v>236</v>
      </c>
      <c r="D19" s="156">
        <v>0.1</v>
      </c>
      <c r="E19" s="157"/>
      <c r="F19" s="157"/>
      <c r="G19" s="157">
        <v>0.11</v>
      </c>
      <c r="H19" s="150">
        <f t="shared" si="3"/>
        <v>109.99999999999999</v>
      </c>
      <c r="I19" s="150" t="e">
        <f t="shared" si="2"/>
        <v>#DIV/0!</v>
      </c>
    </row>
    <row r="20" spans="1:11" ht="28.5" x14ac:dyDescent="0.25">
      <c r="A20" s="151"/>
      <c r="B20" s="144">
        <v>65</v>
      </c>
      <c r="C20" s="145" t="s">
        <v>127</v>
      </c>
      <c r="D20" s="146">
        <v>0</v>
      </c>
      <c r="E20" s="146">
        <v>0</v>
      </c>
      <c r="F20" s="146"/>
      <c r="G20" s="146">
        <v>0</v>
      </c>
      <c r="H20" s="146" t="e">
        <f>#REF!</f>
        <v>#REF!</v>
      </c>
      <c r="I20" s="146" t="e">
        <f t="shared" si="2"/>
        <v>#DIV/0!</v>
      </c>
    </row>
    <row r="21" spans="1:11" s="89" customFormat="1" x14ac:dyDescent="0.25">
      <c r="A21" s="158"/>
      <c r="B21" s="159">
        <v>6526</v>
      </c>
      <c r="C21" s="160" t="s">
        <v>184</v>
      </c>
      <c r="D21" s="161">
        <v>0</v>
      </c>
      <c r="E21" s="150"/>
      <c r="F21" s="150"/>
      <c r="G21" s="150">
        <v>0</v>
      </c>
      <c r="H21" s="150">
        <v>312.63</v>
      </c>
      <c r="I21" s="150" t="e">
        <f t="shared" si="2"/>
        <v>#DIV/0!</v>
      </c>
    </row>
    <row r="22" spans="1:11" s="89" customFormat="1" ht="28.5" x14ac:dyDescent="0.25">
      <c r="A22" s="151"/>
      <c r="B22" s="152">
        <v>66</v>
      </c>
      <c r="C22" s="153" t="s">
        <v>185</v>
      </c>
      <c r="D22" s="146">
        <v>10524.419999999998</v>
      </c>
      <c r="E22" s="146">
        <v>29002.080000000002</v>
      </c>
      <c r="F22" s="146"/>
      <c r="G22" s="146">
        <f>SUM(G23:G26)</f>
        <v>10035.35</v>
      </c>
      <c r="H22" s="146">
        <f t="shared" si="3"/>
        <v>95.352998074953319</v>
      </c>
      <c r="I22" s="146">
        <f t="shared" si="2"/>
        <v>34.602173361358908</v>
      </c>
    </row>
    <row r="23" spans="1:11" s="25" customFormat="1" x14ac:dyDescent="0.25">
      <c r="A23" s="154"/>
      <c r="B23" s="155">
        <v>6614</v>
      </c>
      <c r="C23" s="155" t="s">
        <v>180</v>
      </c>
      <c r="D23" s="156">
        <v>883.79</v>
      </c>
      <c r="E23" s="157"/>
      <c r="F23" s="157"/>
      <c r="G23" s="157">
        <v>592.20000000000005</v>
      </c>
      <c r="H23" s="150">
        <f t="shared" si="3"/>
        <v>67.006868147410586</v>
      </c>
      <c r="I23" s="150" t="e">
        <f t="shared" si="2"/>
        <v>#DIV/0!</v>
      </c>
    </row>
    <row r="24" spans="1:11" s="25" customFormat="1" x14ac:dyDescent="0.25">
      <c r="A24" s="154"/>
      <c r="B24" s="155">
        <v>6615</v>
      </c>
      <c r="C24" s="155" t="s">
        <v>181</v>
      </c>
      <c r="D24" s="156">
        <v>6193.08</v>
      </c>
      <c r="E24" s="157"/>
      <c r="F24" s="157"/>
      <c r="G24" s="157">
        <v>6193.08</v>
      </c>
      <c r="H24" s="150">
        <f t="shared" si="3"/>
        <v>100</v>
      </c>
      <c r="I24" s="150" t="e">
        <f t="shared" si="2"/>
        <v>#DIV/0!</v>
      </c>
    </row>
    <row r="25" spans="1:11" s="25" customFormat="1" x14ac:dyDescent="0.25">
      <c r="A25" s="154"/>
      <c r="B25" s="155">
        <v>6631</v>
      </c>
      <c r="C25" s="155" t="s">
        <v>182</v>
      </c>
      <c r="D25" s="156">
        <v>1495</v>
      </c>
      <c r="E25" s="157"/>
      <c r="F25" s="157"/>
      <c r="G25" s="157">
        <v>3250.07</v>
      </c>
      <c r="H25" s="150">
        <f t="shared" si="3"/>
        <v>217.39598662207359</v>
      </c>
      <c r="I25" s="150" t="e">
        <f t="shared" si="2"/>
        <v>#DIV/0!</v>
      </c>
    </row>
    <row r="26" spans="1:11" s="25" customFormat="1" x14ac:dyDescent="0.25">
      <c r="A26" s="154"/>
      <c r="B26" s="155">
        <v>6632</v>
      </c>
      <c r="C26" s="155" t="s">
        <v>183</v>
      </c>
      <c r="D26" s="156">
        <v>1952.55</v>
      </c>
      <c r="E26" s="157"/>
      <c r="F26" s="157"/>
      <c r="G26" s="157"/>
      <c r="H26" s="150">
        <f t="shared" si="3"/>
        <v>0</v>
      </c>
      <c r="I26" s="150" t="e">
        <f t="shared" si="2"/>
        <v>#DIV/0!</v>
      </c>
    </row>
    <row r="27" spans="1:11" ht="28.5" x14ac:dyDescent="0.25">
      <c r="A27" s="151"/>
      <c r="B27" s="152">
        <v>67</v>
      </c>
      <c r="C27" s="145" t="s">
        <v>35</v>
      </c>
      <c r="D27" s="146">
        <v>357995.36</v>
      </c>
      <c r="E27" s="146">
        <v>392205.86</v>
      </c>
      <c r="F27" s="146"/>
      <c r="G27" s="146">
        <f>G28+G29</f>
        <v>397580.99</v>
      </c>
      <c r="H27" s="146">
        <f t="shared" si="3"/>
        <v>111.05758186363086</v>
      </c>
      <c r="I27" s="146">
        <f t="shared" si="2"/>
        <v>101.3704869172531</v>
      </c>
    </row>
    <row r="28" spans="1:11" s="89" customFormat="1" ht="28.5" x14ac:dyDescent="0.25">
      <c r="A28" s="162"/>
      <c r="B28" s="163">
        <v>6711</v>
      </c>
      <c r="C28" s="160" t="s">
        <v>188</v>
      </c>
      <c r="D28" s="164">
        <v>357526.88</v>
      </c>
      <c r="E28" s="150"/>
      <c r="F28" s="150"/>
      <c r="G28" s="150">
        <v>362364.24</v>
      </c>
      <c r="H28" s="150">
        <f t="shared" si="3"/>
        <v>101.35300596139791</v>
      </c>
      <c r="I28" s="150" t="e">
        <f t="shared" si="2"/>
        <v>#DIV/0!</v>
      </c>
      <c r="K28" s="106"/>
    </row>
    <row r="29" spans="1:11" s="89" customFormat="1" ht="28.5" x14ac:dyDescent="0.25">
      <c r="A29" s="162"/>
      <c r="B29" s="163">
        <v>6712</v>
      </c>
      <c r="C29" s="160" t="s">
        <v>189</v>
      </c>
      <c r="D29" s="164">
        <v>468.48</v>
      </c>
      <c r="E29" s="150"/>
      <c r="F29" s="150"/>
      <c r="G29" s="150">
        <v>35216.75</v>
      </c>
      <c r="H29" s="150">
        <f t="shared" si="3"/>
        <v>7517.2365949453551</v>
      </c>
      <c r="I29" s="150" t="e">
        <f t="shared" si="2"/>
        <v>#DIV/0!</v>
      </c>
    </row>
    <row r="30" spans="1:11" x14ac:dyDescent="0.25">
      <c r="A30" s="60"/>
      <c r="B30" s="60"/>
      <c r="C30" s="61"/>
      <c r="D30" s="62"/>
      <c r="E30" s="63"/>
      <c r="F30" s="63"/>
      <c r="G30" s="63"/>
      <c r="H30" s="63"/>
      <c r="I30" s="64"/>
    </row>
    <row r="31" spans="1:11" s="89" customFormat="1" x14ac:dyDescent="0.25">
      <c r="A31" s="60"/>
      <c r="B31" s="60"/>
      <c r="C31" s="248" t="s">
        <v>220</v>
      </c>
      <c r="D31" s="248"/>
      <c r="E31" s="248"/>
      <c r="F31" s="248"/>
      <c r="G31" s="248"/>
      <c r="H31" s="63"/>
      <c r="I31" s="64"/>
    </row>
    <row r="32" spans="1:11" s="89" customFormat="1" x14ac:dyDescent="0.25">
      <c r="A32" s="60"/>
      <c r="B32" s="60"/>
      <c r="C32" s="61"/>
      <c r="D32" s="62"/>
      <c r="E32" s="63"/>
      <c r="F32" s="63"/>
      <c r="G32" s="63"/>
      <c r="H32" s="63"/>
      <c r="I32" s="64"/>
    </row>
    <row r="33" spans="1:10" s="89" customFormat="1" ht="45" x14ac:dyDescent="0.25">
      <c r="A33" s="138" t="s">
        <v>8</v>
      </c>
      <c r="B33" s="137" t="s">
        <v>176</v>
      </c>
      <c r="C33" s="137" t="s">
        <v>6</v>
      </c>
      <c r="D33" s="137" t="s">
        <v>282</v>
      </c>
      <c r="E33" s="138" t="s">
        <v>262</v>
      </c>
      <c r="F33" s="138" t="s">
        <v>263</v>
      </c>
      <c r="G33" s="138" t="s">
        <v>264</v>
      </c>
      <c r="H33" s="138" t="s">
        <v>160</v>
      </c>
      <c r="I33" s="138" t="s">
        <v>160</v>
      </c>
    </row>
    <row r="34" spans="1:10" s="89" customFormat="1" x14ac:dyDescent="0.25">
      <c r="A34" s="138"/>
      <c r="B34" s="137"/>
      <c r="C34" s="137">
        <v>1</v>
      </c>
      <c r="D34" s="137">
        <v>2</v>
      </c>
      <c r="E34" s="138">
        <v>3</v>
      </c>
      <c r="F34" s="138">
        <v>4</v>
      </c>
      <c r="G34" s="138">
        <v>5</v>
      </c>
      <c r="H34" s="138" t="s">
        <v>161</v>
      </c>
      <c r="I34" s="138" t="s">
        <v>248</v>
      </c>
    </row>
    <row r="35" spans="1:10" s="89" customFormat="1" x14ac:dyDescent="0.25">
      <c r="A35" s="141">
        <v>9</v>
      </c>
      <c r="B35" s="141"/>
      <c r="C35" s="141" t="s">
        <v>221</v>
      </c>
      <c r="D35" s="142">
        <v>23304.420000000002</v>
      </c>
      <c r="E35" s="142">
        <f>E36</f>
        <v>63214.619999999995</v>
      </c>
      <c r="F35" s="142"/>
      <c r="G35" s="142">
        <f>G36</f>
        <v>50141.95</v>
      </c>
      <c r="H35" s="165">
        <f t="shared" ref="H35:H36" si="4">G35/D35*100</f>
        <v>215.16068625608358</v>
      </c>
      <c r="I35" s="165">
        <f>G35/E35*100</f>
        <v>79.320179414192481</v>
      </c>
    </row>
    <row r="36" spans="1:10" ht="21" customHeight="1" x14ac:dyDescent="0.25">
      <c r="A36" s="141"/>
      <c r="B36" s="141">
        <v>9221</v>
      </c>
      <c r="C36" s="141" t="s">
        <v>222</v>
      </c>
      <c r="D36" s="142">
        <v>23304.420000000002</v>
      </c>
      <c r="E36" s="142">
        <f>SUM(E37:E41)</f>
        <v>63214.619999999995</v>
      </c>
      <c r="F36" s="142"/>
      <c r="G36" s="142">
        <f>SUM(G37:G41)</f>
        <v>50141.95</v>
      </c>
      <c r="H36" s="165">
        <f t="shared" si="4"/>
        <v>215.16068625608358</v>
      </c>
      <c r="I36" s="165">
        <f>(G36/E36)*100</f>
        <v>79.320179414192481</v>
      </c>
    </row>
    <row r="37" spans="1:10" s="89" customFormat="1" ht="21" customHeight="1" x14ac:dyDescent="0.25">
      <c r="A37" s="147"/>
      <c r="B37" s="166">
        <v>91</v>
      </c>
      <c r="C37" s="166" t="s">
        <v>225</v>
      </c>
      <c r="D37" s="167">
        <v>2200</v>
      </c>
      <c r="E37" s="167">
        <v>33116.75</v>
      </c>
      <c r="F37" s="167"/>
      <c r="G37" s="167">
        <v>33116.75</v>
      </c>
      <c r="H37" s="186">
        <f>(G37/D37)*100</f>
        <v>1505.3068181818182</v>
      </c>
      <c r="I37" s="165">
        <f>(G37/E37)*100</f>
        <v>100</v>
      </c>
    </row>
    <row r="38" spans="1:10" ht="20.25" customHeight="1" x14ac:dyDescent="0.25">
      <c r="A38" s="147"/>
      <c r="B38" s="166">
        <v>93</v>
      </c>
      <c r="C38" s="166" t="s">
        <v>223</v>
      </c>
      <c r="D38" s="167">
        <v>6382.38</v>
      </c>
      <c r="E38" s="167">
        <v>1959.88</v>
      </c>
      <c r="F38" s="167"/>
      <c r="G38" s="167">
        <v>1768.96</v>
      </c>
      <c r="H38" s="186">
        <f t="shared" ref="H38:H41" si="5">(G38/D38)*100</f>
        <v>27.716306456212259</v>
      </c>
      <c r="I38" s="165">
        <f t="shared" ref="I38:I41" si="6">(G38/E38)*100</f>
        <v>90.258587260444514</v>
      </c>
    </row>
    <row r="39" spans="1:10" ht="19.5" customHeight="1" x14ac:dyDescent="0.25">
      <c r="A39" s="147"/>
      <c r="B39" s="168">
        <v>94</v>
      </c>
      <c r="C39" s="168" t="s">
        <v>224</v>
      </c>
      <c r="D39" s="169">
        <v>0.02</v>
      </c>
      <c r="E39" s="167">
        <v>0</v>
      </c>
      <c r="F39" s="169"/>
      <c r="G39" s="169">
        <v>0</v>
      </c>
      <c r="H39" s="186">
        <f t="shared" si="5"/>
        <v>0</v>
      </c>
      <c r="I39" s="165" t="e">
        <f t="shared" si="6"/>
        <v>#DIV/0!</v>
      </c>
    </row>
    <row r="40" spans="1:10" s="89" customFormat="1" ht="19.5" customHeight="1" x14ac:dyDescent="0.25">
      <c r="A40" s="147"/>
      <c r="B40" s="168">
        <v>95</v>
      </c>
      <c r="C40" s="168" t="s">
        <v>292</v>
      </c>
      <c r="D40" s="169">
        <v>14722.02</v>
      </c>
      <c r="E40" s="167">
        <v>26185.439999999999</v>
      </c>
      <c r="F40" s="169"/>
      <c r="G40" s="169">
        <v>13721.24</v>
      </c>
      <c r="H40" s="186">
        <f t="shared" si="5"/>
        <v>93.202155682440306</v>
      </c>
      <c r="I40" s="165">
        <f t="shared" si="6"/>
        <v>52.400265185538217</v>
      </c>
    </row>
    <row r="41" spans="1:10" s="89" customFormat="1" ht="19.5" customHeight="1" x14ac:dyDescent="0.25">
      <c r="A41" s="147"/>
      <c r="B41" s="168">
        <v>96</v>
      </c>
      <c r="C41" s="168" t="s">
        <v>291</v>
      </c>
      <c r="D41" s="169">
        <v>0</v>
      </c>
      <c r="E41" s="167">
        <v>1952.55</v>
      </c>
      <c r="F41" s="169"/>
      <c r="G41" s="169">
        <v>1535</v>
      </c>
      <c r="H41" s="186" t="e">
        <f t="shared" si="5"/>
        <v>#DIV/0!</v>
      </c>
      <c r="I41" s="165">
        <f t="shared" si="6"/>
        <v>78.615144298481482</v>
      </c>
    </row>
    <row r="42" spans="1:10" s="89" customFormat="1" ht="45" customHeight="1" x14ac:dyDescent="0.25">
      <c r="A42" s="247" t="s">
        <v>13</v>
      </c>
      <c r="B42" s="247"/>
      <c r="C42" s="247"/>
      <c r="D42" s="247"/>
      <c r="E42" s="247"/>
      <c r="F42" s="247"/>
      <c r="G42" s="247"/>
      <c r="H42" s="247"/>
      <c r="I42" s="247"/>
    </row>
    <row r="43" spans="1:10" s="89" customFormat="1" ht="45" x14ac:dyDescent="0.25">
      <c r="A43" s="138" t="s">
        <v>8</v>
      </c>
      <c r="B43" s="137" t="s">
        <v>176</v>
      </c>
      <c r="C43" s="137" t="s">
        <v>14</v>
      </c>
      <c r="D43" s="137" t="s">
        <v>282</v>
      </c>
      <c r="E43" s="138" t="s">
        <v>262</v>
      </c>
      <c r="F43" s="138" t="s">
        <v>263</v>
      </c>
      <c r="G43" s="138" t="s">
        <v>264</v>
      </c>
      <c r="H43" s="138" t="s">
        <v>160</v>
      </c>
      <c r="I43" s="138" t="s">
        <v>160</v>
      </c>
    </row>
    <row r="44" spans="1:10" s="89" customFormat="1" x14ac:dyDescent="0.25">
      <c r="A44" s="138"/>
      <c r="B44" s="137"/>
      <c r="C44" s="137">
        <v>1</v>
      </c>
      <c r="D44" s="137">
        <v>2</v>
      </c>
      <c r="E44" s="138">
        <v>3</v>
      </c>
      <c r="F44" s="138">
        <v>4</v>
      </c>
      <c r="G44" s="138">
        <v>5</v>
      </c>
      <c r="H44" s="138" t="s">
        <v>161</v>
      </c>
      <c r="I44" s="138" t="s">
        <v>248</v>
      </c>
    </row>
    <row r="45" spans="1:10" x14ac:dyDescent="0.25">
      <c r="A45" s="141">
        <v>3</v>
      </c>
      <c r="B45" s="141"/>
      <c r="C45" s="141" t="s">
        <v>15</v>
      </c>
      <c r="D45" s="170">
        <v>3320909.0399999991</v>
      </c>
      <c r="E45" s="170">
        <f>E46+E52+E79+E82+E85</f>
        <v>3762722.8000000003</v>
      </c>
      <c r="F45" s="170">
        <f>F46+F52+F79+F82+F85</f>
        <v>0</v>
      </c>
      <c r="G45" s="170">
        <f>G46+G52+G79+G82+G85</f>
        <v>3773875.26</v>
      </c>
      <c r="H45" s="170">
        <f t="shared" ref="H45:H46" si="7">G45/D45*100</f>
        <v>113.63982616036965</v>
      </c>
      <c r="I45" s="170">
        <f>G45/E45*100</f>
        <v>100.29639334579734</v>
      </c>
    </row>
    <row r="46" spans="1:10" s="89" customFormat="1" x14ac:dyDescent="0.25">
      <c r="A46" s="144"/>
      <c r="B46" s="145">
        <v>31</v>
      </c>
      <c r="C46" s="145" t="s">
        <v>16</v>
      </c>
      <c r="D46" s="146">
        <v>2690015.6299999994</v>
      </c>
      <c r="E46" s="146">
        <v>3117247.37</v>
      </c>
      <c r="F46" s="146"/>
      <c r="G46" s="146">
        <f>SUM(G47:G51)</f>
        <v>3157162.92</v>
      </c>
      <c r="H46" s="146">
        <f t="shared" si="7"/>
        <v>117.36596935683978</v>
      </c>
      <c r="I46" s="146">
        <f t="shared" ref="I46:I96" si="8">G46/E46*100</f>
        <v>101.28047425379654</v>
      </c>
    </row>
    <row r="47" spans="1:10" s="89" customFormat="1" x14ac:dyDescent="0.25">
      <c r="A47" s="158"/>
      <c r="B47" s="159">
        <v>3111</v>
      </c>
      <c r="C47" s="171" t="s">
        <v>151</v>
      </c>
      <c r="D47" s="164">
        <v>2225212.86</v>
      </c>
      <c r="E47" s="150"/>
      <c r="F47" s="150"/>
      <c r="G47" s="150">
        <v>2618263.7200000002</v>
      </c>
      <c r="H47" s="150">
        <f>G47/D47*100</f>
        <v>117.66351736795195</v>
      </c>
      <c r="I47" s="150" t="e">
        <f>(G47/E47)*100</f>
        <v>#DIV/0!</v>
      </c>
      <c r="J47" s="106"/>
    </row>
    <row r="48" spans="1:10" s="89" customFormat="1" x14ac:dyDescent="0.25">
      <c r="A48" s="158"/>
      <c r="B48" s="159">
        <v>3113</v>
      </c>
      <c r="C48" s="171" t="s">
        <v>250</v>
      </c>
      <c r="D48" s="164">
        <v>725.28</v>
      </c>
      <c r="E48" s="150"/>
      <c r="F48" s="150"/>
      <c r="G48" s="150">
        <v>1367.13</v>
      </c>
      <c r="H48" s="150">
        <f>G48/D48*100</f>
        <v>188.49685638649902</v>
      </c>
      <c r="I48" s="150" t="e">
        <f t="shared" si="8"/>
        <v>#DIV/0!</v>
      </c>
      <c r="J48" s="106"/>
    </row>
    <row r="49" spans="1:10" x14ac:dyDescent="0.25">
      <c r="A49" s="158"/>
      <c r="B49" s="159">
        <v>3121</v>
      </c>
      <c r="C49" s="171" t="s">
        <v>152</v>
      </c>
      <c r="D49" s="164">
        <v>109066.9</v>
      </c>
      <c r="E49" s="150"/>
      <c r="F49" s="150"/>
      <c r="G49" s="150">
        <v>115435.94</v>
      </c>
      <c r="H49" s="150">
        <f t="shared" ref="H49:H78" si="9">G49/D49*100</f>
        <v>105.83957185910666</v>
      </c>
      <c r="I49" s="150" t="e">
        <f t="shared" si="8"/>
        <v>#DIV/0!</v>
      </c>
      <c r="J49" s="106"/>
    </row>
    <row r="50" spans="1:10" s="89" customFormat="1" x14ac:dyDescent="0.25">
      <c r="A50" s="158"/>
      <c r="B50" s="159">
        <v>3132</v>
      </c>
      <c r="C50" s="171" t="s">
        <v>153</v>
      </c>
      <c r="D50" s="164">
        <v>355001.94</v>
      </c>
      <c r="E50" s="150"/>
      <c r="F50" s="150"/>
      <c r="G50" s="150">
        <v>422096.13</v>
      </c>
      <c r="H50" s="150">
        <f t="shared" si="9"/>
        <v>118.89966854829019</v>
      </c>
      <c r="I50" s="150" t="e">
        <f t="shared" si="8"/>
        <v>#DIV/0!</v>
      </c>
    </row>
    <row r="51" spans="1:10" s="89" customFormat="1" ht="28.5" x14ac:dyDescent="0.25">
      <c r="A51" s="158"/>
      <c r="B51" s="159">
        <v>3133</v>
      </c>
      <c r="C51" s="160" t="s">
        <v>193</v>
      </c>
      <c r="D51" s="164">
        <v>8.65</v>
      </c>
      <c r="E51" s="150"/>
      <c r="F51" s="150"/>
      <c r="G51" s="150">
        <v>0</v>
      </c>
      <c r="H51" s="150">
        <f t="shared" si="9"/>
        <v>0</v>
      </c>
      <c r="I51" s="150" t="e">
        <f t="shared" si="8"/>
        <v>#DIV/0!</v>
      </c>
    </row>
    <row r="52" spans="1:10" s="89" customFormat="1" x14ac:dyDescent="0.25">
      <c r="A52" s="151"/>
      <c r="B52" s="151">
        <v>32</v>
      </c>
      <c r="C52" s="151" t="s">
        <v>28</v>
      </c>
      <c r="D52" s="146">
        <v>571200.96</v>
      </c>
      <c r="E52" s="146">
        <v>567722.53</v>
      </c>
      <c r="F52" s="146"/>
      <c r="G52" s="146">
        <f>SUM(G53:G78)</f>
        <v>539499.29</v>
      </c>
      <c r="H52" s="146">
        <f t="shared" si="9"/>
        <v>94.449997072834066</v>
      </c>
      <c r="I52" s="146">
        <f t="shared" si="8"/>
        <v>95.028691216464495</v>
      </c>
    </row>
    <row r="53" spans="1:10" s="89" customFormat="1" x14ac:dyDescent="0.25">
      <c r="A53" s="158"/>
      <c r="B53" s="159">
        <v>3211</v>
      </c>
      <c r="C53" s="155" t="s">
        <v>142</v>
      </c>
      <c r="D53" s="156">
        <v>6182</v>
      </c>
      <c r="E53" s="150"/>
      <c r="F53" s="150"/>
      <c r="G53" s="150">
        <v>6134.7</v>
      </c>
      <c r="H53" s="150">
        <f>G53/D53*100</f>
        <v>99.234875444839858</v>
      </c>
      <c r="I53" s="150" t="e">
        <f t="shared" si="8"/>
        <v>#DIV/0!</v>
      </c>
    </row>
    <row r="54" spans="1:10" s="89" customFormat="1" ht="30.75" customHeight="1" x14ac:dyDescent="0.25">
      <c r="A54" s="158"/>
      <c r="B54" s="159">
        <v>3212</v>
      </c>
      <c r="C54" s="160" t="s">
        <v>190</v>
      </c>
      <c r="D54" s="164">
        <v>90674.85</v>
      </c>
      <c r="E54" s="150"/>
      <c r="F54" s="150"/>
      <c r="G54" s="150">
        <v>102981.82</v>
      </c>
      <c r="H54" s="150">
        <f t="shared" si="9"/>
        <v>113.57263894012507</v>
      </c>
      <c r="I54" s="150" t="e">
        <f t="shared" si="8"/>
        <v>#DIV/0!</v>
      </c>
      <c r="J54" s="106"/>
    </row>
    <row r="55" spans="1:10" s="89" customFormat="1" x14ac:dyDescent="0.25">
      <c r="A55" s="162"/>
      <c r="B55" s="159">
        <v>3213</v>
      </c>
      <c r="C55" s="171" t="s">
        <v>155</v>
      </c>
      <c r="D55" s="164">
        <v>1649.3</v>
      </c>
      <c r="E55" s="150"/>
      <c r="F55" s="150"/>
      <c r="G55" s="150">
        <v>833.75</v>
      </c>
      <c r="H55" s="150">
        <f t="shared" ref="H55:H68" si="10">G55/D55*100</f>
        <v>50.551749226944764</v>
      </c>
      <c r="I55" s="150" t="e">
        <f t="shared" si="8"/>
        <v>#DIV/0!</v>
      </c>
      <c r="J55" s="106"/>
    </row>
    <row r="56" spans="1:10" s="89" customFormat="1" x14ac:dyDescent="0.25">
      <c r="A56" s="158"/>
      <c r="B56" s="159">
        <v>3214</v>
      </c>
      <c r="C56" s="155" t="s">
        <v>156</v>
      </c>
      <c r="D56" s="156">
        <v>0</v>
      </c>
      <c r="E56" s="150"/>
      <c r="F56" s="150"/>
      <c r="G56" s="150">
        <v>0</v>
      </c>
      <c r="H56" s="150" t="e">
        <f t="shared" si="10"/>
        <v>#DIV/0!</v>
      </c>
      <c r="I56" s="150" t="e">
        <f t="shared" si="8"/>
        <v>#DIV/0!</v>
      </c>
      <c r="J56" s="106"/>
    </row>
    <row r="57" spans="1:10" ht="14.25" customHeight="1" x14ac:dyDescent="0.25">
      <c r="A57" s="158"/>
      <c r="B57" s="159">
        <v>3221</v>
      </c>
      <c r="C57" s="155" t="s">
        <v>143</v>
      </c>
      <c r="D57" s="156">
        <v>27021.43</v>
      </c>
      <c r="E57" s="150"/>
      <c r="F57" s="150"/>
      <c r="G57" s="150">
        <v>35062.28</v>
      </c>
      <c r="H57" s="150">
        <f t="shared" si="10"/>
        <v>129.75730744079792</v>
      </c>
      <c r="I57" s="150" t="e">
        <f t="shared" si="8"/>
        <v>#DIV/0!</v>
      </c>
      <c r="J57" s="106"/>
    </row>
    <row r="58" spans="1:10" s="89" customFormat="1" x14ac:dyDescent="0.25">
      <c r="A58" s="162"/>
      <c r="B58" s="159">
        <v>3222</v>
      </c>
      <c r="C58" s="171" t="s">
        <v>149</v>
      </c>
      <c r="D58" s="164">
        <v>137345.29999999999</v>
      </c>
      <c r="E58" s="150"/>
      <c r="F58" s="150"/>
      <c r="G58" s="150">
        <v>140284.37</v>
      </c>
      <c r="H58" s="150">
        <f t="shared" si="10"/>
        <v>102.13991305126568</v>
      </c>
      <c r="I58" s="150" t="e">
        <f t="shared" si="8"/>
        <v>#DIV/0!</v>
      </c>
      <c r="J58" s="106"/>
    </row>
    <row r="59" spans="1:10" s="89" customFormat="1" x14ac:dyDescent="0.25">
      <c r="A59" s="162"/>
      <c r="B59" s="159">
        <v>3223</v>
      </c>
      <c r="C59" s="171" t="s">
        <v>168</v>
      </c>
      <c r="D59" s="164">
        <v>55333.1</v>
      </c>
      <c r="E59" s="150"/>
      <c r="F59" s="150"/>
      <c r="G59" s="150">
        <v>58785.7</v>
      </c>
      <c r="H59" s="150">
        <f t="shared" si="10"/>
        <v>106.23966486605667</v>
      </c>
      <c r="I59" s="150" t="e">
        <f t="shared" si="8"/>
        <v>#DIV/0!</v>
      </c>
    </row>
    <row r="60" spans="1:10" s="89" customFormat="1" ht="31.5" customHeight="1" x14ac:dyDescent="0.25">
      <c r="A60" s="162"/>
      <c r="B60" s="159">
        <v>3224</v>
      </c>
      <c r="C60" s="160" t="s">
        <v>169</v>
      </c>
      <c r="D60" s="164">
        <v>9849.5499999999993</v>
      </c>
      <c r="E60" s="150"/>
      <c r="F60" s="150"/>
      <c r="G60" s="150">
        <v>12700.03</v>
      </c>
      <c r="H60" s="150">
        <f t="shared" si="10"/>
        <v>128.94020539009398</v>
      </c>
      <c r="I60" s="150" t="e">
        <f t="shared" si="8"/>
        <v>#DIV/0!</v>
      </c>
    </row>
    <row r="61" spans="1:10" s="89" customFormat="1" ht="14.25" customHeight="1" x14ac:dyDescent="0.25">
      <c r="A61" s="158"/>
      <c r="B61" s="159">
        <v>3225</v>
      </c>
      <c r="C61" s="155" t="s">
        <v>148</v>
      </c>
      <c r="D61" s="156">
        <v>2906.39</v>
      </c>
      <c r="E61" s="150"/>
      <c r="F61" s="150"/>
      <c r="G61" s="150">
        <v>6213.45</v>
      </c>
      <c r="H61" s="150">
        <f t="shared" si="10"/>
        <v>213.78583053203459</v>
      </c>
      <c r="I61" s="150" t="e">
        <f t="shared" si="8"/>
        <v>#DIV/0!</v>
      </c>
      <c r="J61" s="106"/>
    </row>
    <row r="62" spans="1:10" s="89" customFormat="1" x14ac:dyDescent="0.25">
      <c r="A62" s="162"/>
      <c r="B62" s="159">
        <v>3227</v>
      </c>
      <c r="C62" s="171" t="s">
        <v>170</v>
      </c>
      <c r="D62" s="164">
        <v>0</v>
      </c>
      <c r="E62" s="150"/>
      <c r="F62" s="150"/>
      <c r="G62" s="150">
        <v>0</v>
      </c>
      <c r="H62" s="150" t="e">
        <f t="shared" si="10"/>
        <v>#DIV/0!</v>
      </c>
      <c r="I62" s="150" t="e">
        <f t="shared" si="8"/>
        <v>#DIV/0!</v>
      </c>
    </row>
    <row r="63" spans="1:10" s="89" customFormat="1" ht="14.25" customHeight="1" x14ac:dyDescent="0.25">
      <c r="A63" s="158"/>
      <c r="B63" s="159">
        <v>3231</v>
      </c>
      <c r="C63" s="155" t="s">
        <v>144</v>
      </c>
      <c r="D63" s="156">
        <v>117284.48</v>
      </c>
      <c r="E63" s="150"/>
      <c r="F63" s="150"/>
      <c r="G63" s="150">
        <v>114632.64</v>
      </c>
      <c r="H63" s="150">
        <f t="shared" si="10"/>
        <v>97.73896767927009</v>
      </c>
      <c r="I63" s="150" t="e">
        <f t="shared" si="8"/>
        <v>#DIV/0!</v>
      </c>
      <c r="J63" s="106"/>
    </row>
    <row r="64" spans="1:10" s="89" customFormat="1" ht="14.25" customHeight="1" x14ac:dyDescent="0.25">
      <c r="A64" s="158"/>
      <c r="B64" s="159">
        <v>3232</v>
      </c>
      <c r="C64" s="155" t="s">
        <v>159</v>
      </c>
      <c r="D64" s="156">
        <v>65875.67</v>
      </c>
      <c r="E64" s="150"/>
      <c r="F64" s="150"/>
      <c r="G64" s="150">
        <v>31471.93</v>
      </c>
      <c r="H64" s="150">
        <f t="shared" si="10"/>
        <v>47.774739900178623</v>
      </c>
      <c r="I64" s="150" t="e">
        <f t="shared" si="8"/>
        <v>#DIV/0!</v>
      </c>
      <c r="J64" s="106"/>
    </row>
    <row r="65" spans="1:10" s="89" customFormat="1" ht="14.25" customHeight="1" x14ac:dyDescent="0.25">
      <c r="A65" s="158"/>
      <c r="B65" s="159">
        <v>3233</v>
      </c>
      <c r="C65" s="155" t="s">
        <v>252</v>
      </c>
      <c r="D65" s="156">
        <v>978.85</v>
      </c>
      <c r="E65" s="150"/>
      <c r="F65" s="150"/>
      <c r="G65" s="150">
        <v>1038.8499999999999</v>
      </c>
      <c r="H65" s="150">
        <f t="shared" si="10"/>
        <v>106.12964192675076</v>
      </c>
      <c r="I65" s="150" t="e">
        <f t="shared" si="8"/>
        <v>#DIV/0!</v>
      </c>
      <c r="J65" s="106"/>
    </row>
    <row r="66" spans="1:10" s="89" customFormat="1" ht="14.25" customHeight="1" x14ac:dyDescent="0.25">
      <c r="A66" s="158"/>
      <c r="B66" s="159">
        <v>3235</v>
      </c>
      <c r="C66" s="155" t="s">
        <v>253</v>
      </c>
      <c r="D66" s="156">
        <v>300</v>
      </c>
      <c r="E66" s="150"/>
      <c r="F66" s="150"/>
      <c r="G66" s="150">
        <v>293.67</v>
      </c>
      <c r="H66" s="150">
        <f t="shared" si="10"/>
        <v>97.890000000000015</v>
      </c>
      <c r="I66" s="150" t="e">
        <f t="shared" si="8"/>
        <v>#DIV/0!</v>
      </c>
      <c r="J66" s="106"/>
    </row>
    <row r="67" spans="1:10" x14ac:dyDescent="0.25">
      <c r="A67" s="162"/>
      <c r="B67" s="159">
        <v>3234</v>
      </c>
      <c r="C67" s="171" t="s">
        <v>171</v>
      </c>
      <c r="D67" s="164">
        <v>18525.71</v>
      </c>
      <c r="E67" s="150"/>
      <c r="F67" s="150"/>
      <c r="G67" s="150">
        <v>21072.42</v>
      </c>
      <c r="H67" s="150">
        <f t="shared" si="10"/>
        <v>113.74689553058965</v>
      </c>
      <c r="I67" s="150" t="e">
        <f t="shared" si="8"/>
        <v>#DIV/0!</v>
      </c>
    </row>
    <row r="68" spans="1:10" s="89" customFormat="1" x14ac:dyDescent="0.25">
      <c r="A68" s="162"/>
      <c r="B68" s="159">
        <v>3236</v>
      </c>
      <c r="C68" s="171" t="s">
        <v>172</v>
      </c>
      <c r="D68" s="164">
        <v>2369.91</v>
      </c>
      <c r="E68" s="150"/>
      <c r="F68" s="150"/>
      <c r="G68" s="150">
        <v>150</v>
      </c>
      <c r="H68" s="150">
        <f t="shared" si="10"/>
        <v>6.329354279276429</v>
      </c>
      <c r="I68" s="150" t="e">
        <f t="shared" si="8"/>
        <v>#DIV/0!</v>
      </c>
      <c r="J68" s="106"/>
    </row>
    <row r="69" spans="1:10" s="89" customFormat="1" x14ac:dyDescent="0.25">
      <c r="A69" s="158"/>
      <c r="B69" s="159">
        <v>3237</v>
      </c>
      <c r="C69" s="171" t="s">
        <v>157</v>
      </c>
      <c r="D69" s="164">
        <v>28433.27</v>
      </c>
      <c r="E69" s="150"/>
      <c r="F69" s="150"/>
      <c r="G69" s="150">
        <v>2474.91</v>
      </c>
      <c r="H69" s="150">
        <f t="shared" si="9"/>
        <v>8.7042749567671951</v>
      </c>
      <c r="I69" s="150" t="e">
        <f t="shared" si="8"/>
        <v>#DIV/0!</v>
      </c>
      <c r="J69" s="106"/>
    </row>
    <row r="70" spans="1:10" s="89" customFormat="1" ht="14.25" customHeight="1" x14ac:dyDescent="0.25">
      <c r="A70" s="158"/>
      <c r="B70" s="159">
        <v>3238</v>
      </c>
      <c r="C70" s="155" t="s">
        <v>164</v>
      </c>
      <c r="D70" s="156">
        <v>1392.76</v>
      </c>
      <c r="E70" s="150"/>
      <c r="F70" s="150"/>
      <c r="G70" s="150">
        <v>1787.76</v>
      </c>
      <c r="H70" s="150">
        <f t="shared" si="9"/>
        <v>128.36095235360006</v>
      </c>
      <c r="I70" s="150" t="e">
        <f t="shared" si="8"/>
        <v>#DIV/0!</v>
      </c>
      <c r="J70" s="106"/>
    </row>
    <row r="71" spans="1:10" s="89" customFormat="1" ht="14.25" customHeight="1" x14ac:dyDescent="0.25">
      <c r="A71" s="158"/>
      <c r="B71" s="159">
        <v>3239</v>
      </c>
      <c r="C71" s="155" t="s">
        <v>145</v>
      </c>
      <c r="D71" s="156">
        <v>745.05</v>
      </c>
      <c r="E71" s="150"/>
      <c r="F71" s="150"/>
      <c r="G71" s="150">
        <v>544.80999999999995</v>
      </c>
      <c r="H71" s="150">
        <f t="shared" ref="H71:H75" si="11">G71/D71*100</f>
        <v>73.123951412656865</v>
      </c>
      <c r="I71" s="150" t="e">
        <f t="shared" si="8"/>
        <v>#DIV/0!</v>
      </c>
      <c r="J71" s="106"/>
    </row>
    <row r="72" spans="1:10" s="89" customFormat="1" ht="28.5" x14ac:dyDescent="0.25">
      <c r="A72" s="158"/>
      <c r="B72" s="159">
        <v>3291</v>
      </c>
      <c r="C72" s="160" t="s">
        <v>192</v>
      </c>
      <c r="D72" s="164">
        <v>100</v>
      </c>
      <c r="E72" s="150"/>
      <c r="F72" s="150"/>
      <c r="G72" s="150">
        <v>140</v>
      </c>
      <c r="H72" s="150">
        <f t="shared" si="11"/>
        <v>140</v>
      </c>
      <c r="I72" s="150" t="e">
        <f t="shared" si="8"/>
        <v>#DIV/0!</v>
      </c>
    </row>
    <row r="73" spans="1:10" s="89" customFormat="1" ht="14.25" customHeight="1" x14ac:dyDescent="0.25">
      <c r="A73" s="158"/>
      <c r="B73" s="159">
        <v>3292</v>
      </c>
      <c r="C73" s="155" t="s">
        <v>251</v>
      </c>
      <c r="D73" s="156">
        <v>53.38</v>
      </c>
      <c r="E73" s="150"/>
      <c r="F73" s="150"/>
      <c r="G73" s="150">
        <v>0</v>
      </c>
      <c r="H73" s="150">
        <f t="shared" si="11"/>
        <v>0</v>
      </c>
      <c r="I73" s="150" t="e">
        <f t="shared" si="8"/>
        <v>#DIV/0!</v>
      </c>
      <c r="J73" s="106"/>
    </row>
    <row r="74" spans="1:10" x14ac:dyDescent="0.25">
      <c r="A74" s="162"/>
      <c r="B74" s="163">
        <v>3293</v>
      </c>
      <c r="C74" s="171" t="s">
        <v>191</v>
      </c>
      <c r="D74" s="164">
        <v>1543.17</v>
      </c>
      <c r="E74" s="150"/>
      <c r="F74" s="150"/>
      <c r="G74" s="150">
        <v>1125.5999999999999</v>
      </c>
      <c r="H74" s="150">
        <f t="shared" si="11"/>
        <v>72.940764789362149</v>
      </c>
      <c r="I74" s="150" t="e">
        <f t="shared" si="8"/>
        <v>#DIV/0!</v>
      </c>
    </row>
    <row r="75" spans="1:10" s="89" customFormat="1" x14ac:dyDescent="0.25">
      <c r="A75" s="162"/>
      <c r="B75" s="163">
        <v>3294</v>
      </c>
      <c r="C75" s="171" t="s">
        <v>174</v>
      </c>
      <c r="D75" s="164">
        <v>188.09</v>
      </c>
      <c r="E75" s="150"/>
      <c r="F75" s="150"/>
      <c r="G75" s="150">
        <v>220</v>
      </c>
      <c r="H75" s="150">
        <f t="shared" si="11"/>
        <v>116.9652825774895</v>
      </c>
      <c r="I75" s="150" t="e">
        <f t="shared" si="8"/>
        <v>#DIV/0!</v>
      </c>
    </row>
    <row r="76" spans="1:10" s="89" customFormat="1" x14ac:dyDescent="0.25">
      <c r="A76" s="158"/>
      <c r="B76" s="159">
        <v>3295</v>
      </c>
      <c r="C76" s="155" t="s">
        <v>158</v>
      </c>
      <c r="D76" s="156">
        <v>997.73</v>
      </c>
      <c r="E76" s="150"/>
      <c r="F76" s="150"/>
      <c r="G76" s="150">
        <v>744.86</v>
      </c>
      <c r="H76" s="150">
        <f t="shared" si="9"/>
        <v>74.655467912160603</v>
      </c>
      <c r="I76" s="150" t="e">
        <f t="shared" si="8"/>
        <v>#DIV/0!</v>
      </c>
      <c r="J76" s="106"/>
    </row>
    <row r="77" spans="1:10" s="25" customFormat="1" x14ac:dyDescent="0.25">
      <c r="A77" s="158"/>
      <c r="B77" s="159">
        <v>3296</v>
      </c>
      <c r="C77" s="171" t="s">
        <v>166</v>
      </c>
      <c r="D77" s="164">
        <v>621.87</v>
      </c>
      <c r="E77" s="150"/>
      <c r="F77" s="150"/>
      <c r="G77" s="150">
        <v>0</v>
      </c>
      <c r="H77" s="150">
        <f>G77/D77*100</f>
        <v>0</v>
      </c>
      <c r="I77" s="150" t="e">
        <f t="shared" si="8"/>
        <v>#DIV/0!</v>
      </c>
    </row>
    <row r="78" spans="1:10" s="89" customFormat="1" x14ac:dyDescent="0.25">
      <c r="A78" s="158"/>
      <c r="B78" s="159">
        <v>3299</v>
      </c>
      <c r="C78" s="155" t="s">
        <v>165</v>
      </c>
      <c r="D78" s="156">
        <v>829.1</v>
      </c>
      <c r="E78" s="150"/>
      <c r="F78" s="150"/>
      <c r="G78" s="150">
        <v>805.74</v>
      </c>
      <c r="H78" s="150">
        <f t="shared" si="9"/>
        <v>97.182487034133388</v>
      </c>
      <c r="I78" s="150" t="e">
        <f t="shared" si="8"/>
        <v>#DIV/0!</v>
      </c>
      <c r="J78" s="106"/>
    </row>
    <row r="79" spans="1:10" s="89" customFormat="1" ht="21" customHeight="1" x14ac:dyDescent="0.25">
      <c r="A79" s="151"/>
      <c r="B79" s="152">
        <v>34</v>
      </c>
      <c r="C79" s="151" t="s">
        <v>57</v>
      </c>
      <c r="D79" s="146">
        <v>942.75</v>
      </c>
      <c r="E79" s="146">
        <v>700</v>
      </c>
      <c r="F79" s="146"/>
      <c r="G79" s="146">
        <f>G80+G81</f>
        <v>707.12</v>
      </c>
      <c r="H79" s="172">
        <f t="shared" ref="H79:H93" si="12">G79/D79*100</f>
        <v>75.006099177936889</v>
      </c>
      <c r="I79" s="172">
        <f t="shared" si="8"/>
        <v>101.01714285714284</v>
      </c>
    </row>
    <row r="80" spans="1:10" s="89" customFormat="1" ht="23.25" customHeight="1" x14ac:dyDescent="0.25">
      <c r="A80" s="162"/>
      <c r="B80" s="163">
        <v>3431</v>
      </c>
      <c r="C80" s="171" t="s">
        <v>175</v>
      </c>
      <c r="D80" s="164">
        <v>669.18</v>
      </c>
      <c r="E80" s="150"/>
      <c r="F80" s="150"/>
      <c r="G80" s="150">
        <v>702.86</v>
      </c>
      <c r="H80" s="150"/>
      <c r="I80" s="150" t="e">
        <f t="shared" si="8"/>
        <v>#DIV/0!</v>
      </c>
    </row>
    <row r="81" spans="1:10" ht="22.5" customHeight="1" x14ac:dyDescent="0.25">
      <c r="A81" s="162"/>
      <c r="B81" s="163">
        <v>3433</v>
      </c>
      <c r="C81" s="171" t="s">
        <v>167</v>
      </c>
      <c r="D81" s="164">
        <v>273.57</v>
      </c>
      <c r="E81" s="150"/>
      <c r="F81" s="150"/>
      <c r="G81" s="150">
        <v>4.26</v>
      </c>
      <c r="H81" s="150">
        <f t="shared" si="12"/>
        <v>1.5571882881894945</v>
      </c>
      <c r="I81" s="150" t="e">
        <f t="shared" si="8"/>
        <v>#DIV/0!</v>
      </c>
    </row>
    <row r="82" spans="1:10" s="89" customFormat="1" ht="31.5" customHeight="1" x14ac:dyDescent="0.25">
      <c r="A82" s="145"/>
      <c r="B82" s="144">
        <v>37</v>
      </c>
      <c r="C82" s="153" t="s">
        <v>84</v>
      </c>
      <c r="D82" s="146">
        <v>57391.53</v>
      </c>
      <c r="E82" s="146">
        <v>75650</v>
      </c>
      <c r="F82" s="146"/>
      <c r="G82" s="146">
        <f>G84+G83</f>
        <v>75103.03</v>
      </c>
      <c r="H82" s="146">
        <f t="shared" si="12"/>
        <v>130.86082563054165</v>
      </c>
      <c r="I82" s="146">
        <f t="shared" si="8"/>
        <v>99.276972901520153</v>
      </c>
    </row>
    <row r="83" spans="1:10" s="89" customFormat="1" ht="20.25" customHeight="1" x14ac:dyDescent="0.25">
      <c r="A83" s="162"/>
      <c r="B83" s="163">
        <v>3721</v>
      </c>
      <c r="C83" s="171" t="s">
        <v>288</v>
      </c>
      <c r="D83" s="164">
        <v>0</v>
      </c>
      <c r="E83" s="150"/>
      <c r="F83" s="150"/>
      <c r="G83" s="150">
        <v>2250</v>
      </c>
      <c r="H83" s="150" t="e">
        <f t="shared" si="12"/>
        <v>#DIV/0!</v>
      </c>
      <c r="I83" s="150" t="e">
        <f t="shared" si="8"/>
        <v>#DIV/0!</v>
      </c>
    </row>
    <row r="84" spans="1:10" s="89" customFormat="1" x14ac:dyDescent="0.25">
      <c r="A84" s="162"/>
      <c r="B84" s="163">
        <v>3722</v>
      </c>
      <c r="C84" s="171" t="s">
        <v>281</v>
      </c>
      <c r="D84" s="164">
        <v>57391.53</v>
      </c>
      <c r="E84" s="150"/>
      <c r="F84" s="150"/>
      <c r="G84" s="150">
        <v>72853.03</v>
      </c>
      <c r="H84" s="150">
        <f t="shared" si="12"/>
        <v>126.94038649954096</v>
      </c>
      <c r="I84" s="150" t="e">
        <f t="shared" si="8"/>
        <v>#DIV/0!</v>
      </c>
    </row>
    <row r="85" spans="1:10" x14ac:dyDescent="0.25">
      <c r="A85" s="151"/>
      <c r="B85" s="152">
        <v>38</v>
      </c>
      <c r="C85" s="151" t="s">
        <v>58</v>
      </c>
      <c r="D85" s="146">
        <v>1358.17</v>
      </c>
      <c r="E85" s="146">
        <v>1402.9</v>
      </c>
      <c r="F85" s="146"/>
      <c r="G85" s="146">
        <f>G86</f>
        <v>1402.9</v>
      </c>
      <c r="H85" s="172">
        <f t="shared" si="12"/>
        <v>103.29340215142435</v>
      </c>
      <c r="I85" s="172">
        <f t="shared" si="8"/>
        <v>100</v>
      </c>
    </row>
    <row r="86" spans="1:10" s="89" customFormat="1" x14ac:dyDescent="0.25">
      <c r="A86" s="158"/>
      <c r="B86" s="159">
        <v>3812</v>
      </c>
      <c r="C86" s="171" t="s">
        <v>150</v>
      </c>
      <c r="D86" s="164">
        <v>1358.17</v>
      </c>
      <c r="E86" s="150"/>
      <c r="F86" s="150"/>
      <c r="G86" s="150">
        <v>1402.9</v>
      </c>
      <c r="H86" s="150">
        <f t="shared" si="12"/>
        <v>103.29340215142435</v>
      </c>
      <c r="I86" s="150" t="e">
        <f t="shared" si="8"/>
        <v>#DIV/0!</v>
      </c>
    </row>
    <row r="87" spans="1:10" x14ac:dyDescent="0.25">
      <c r="A87" s="173">
        <v>4</v>
      </c>
      <c r="B87" s="174"/>
      <c r="C87" s="175" t="s">
        <v>17</v>
      </c>
      <c r="D87" s="170">
        <v>60983.020000000004</v>
      </c>
      <c r="E87" s="170">
        <f>E88</f>
        <v>109171.34</v>
      </c>
      <c r="F87" s="170"/>
      <c r="G87" s="170">
        <f>G88</f>
        <v>84171.87</v>
      </c>
      <c r="H87" s="170">
        <f t="shared" si="12"/>
        <v>138.02509288651169</v>
      </c>
      <c r="I87" s="170">
        <f t="shared" si="8"/>
        <v>77.100702437104829</v>
      </c>
    </row>
    <row r="88" spans="1:10" s="89" customFormat="1" ht="28.5" x14ac:dyDescent="0.25">
      <c r="A88" s="145"/>
      <c r="B88" s="145">
        <v>42</v>
      </c>
      <c r="C88" s="176" t="s">
        <v>36</v>
      </c>
      <c r="D88" s="146">
        <v>60983.020000000004</v>
      </c>
      <c r="E88" s="146">
        <v>109171.34</v>
      </c>
      <c r="F88" s="146"/>
      <c r="G88" s="146">
        <f>SUM(G89:G93)</f>
        <v>84171.87</v>
      </c>
      <c r="H88" s="146">
        <f t="shared" si="12"/>
        <v>138.02509288651169</v>
      </c>
      <c r="I88" s="146">
        <f t="shared" si="8"/>
        <v>77.100702437104829</v>
      </c>
    </row>
    <row r="89" spans="1:10" s="89" customFormat="1" x14ac:dyDescent="0.25">
      <c r="A89" s="158"/>
      <c r="B89" s="159">
        <v>4221</v>
      </c>
      <c r="C89" s="171" t="s">
        <v>146</v>
      </c>
      <c r="D89" s="164">
        <v>15451.45</v>
      </c>
      <c r="E89" s="150"/>
      <c r="F89" s="150"/>
      <c r="G89" s="150">
        <v>32183.31</v>
      </c>
      <c r="H89" s="150">
        <f t="shared" si="12"/>
        <v>208.28666565273809</v>
      </c>
      <c r="I89" s="150" t="e">
        <f t="shared" si="8"/>
        <v>#DIV/0!</v>
      </c>
      <c r="J89" s="106"/>
    </row>
    <row r="90" spans="1:10" s="89" customFormat="1" x14ac:dyDescent="0.25">
      <c r="A90" s="158"/>
      <c r="B90" s="159">
        <v>4223</v>
      </c>
      <c r="C90" s="171" t="s">
        <v>254</v>
      </c>
      <c r="D90" s="164">
        <v>847.8</v>
      </c>
      <c r="E90" s="150"/>
      <c r="F90" s="150"/>
      <c r="G90" s="150">
        <v>1872.5</v>
      </c>
      <c r="H90" s="150">
        <f t="shared" si="12"/>
        <v>220.86577022882756</v>
      </c>
      <c r="I90" s="150" t="e">
        <f t="shared" si="8"/>
        <v>#DIV/0!</v>
      </c>
      <c r="J90" s="106"/>
    </row>
    <row r="91" spans="1:10" s="89" customFormat="1" x14ac:dyDescent="0.25">
      <c r="A91" s="158"/>
      <c r="B91" s="159">
        <v>4225</v>
      </c>
      <c r="C91" s="171" t="s">
        <v>255</v>
      </c>
      <c r="D91" s="164">
        <v>872.48</v>
      </c>
      <c r="E91" s="150"/>
      <c r="F91" s="150"/>
      <c r="G91" s="150">
        <v>0</v>
      </c>
      <c r="H91" s="150">
        <f t="shared" si="12"/>
        <v>0</v>
      </c>
      <c r="I91" s="150" t="e">
        <f t="shared" si="8"/>
        <v>#DIV/0!</v>
      </c>
      <c r="J91" s="106"/>
    </row>
    <row r="92" spans="1:10" s="25" customFormat="1" x14ac:dyDescent="0.25">
      <c r="A92" s="158"/>
      <c r="B92" s="159">
        <v>4227</v>
      </c>
      <c r="C92" s="171" t="s">
        <v>147</v>
      </c>
      <c r="D92" s="164">
        <v>7562.5</v>
      </c>
      <c r="E92" s="150"/>
      <c r="F92" s="150"/>
      <c r="G92" s="150">
        <v>3208.75</v>
      </c>
      <c r="H92" s="150">
        <f>G92/D92*100</f>
        <v>42.429752066115697</v>
      </c>
      <c r="I92" s="150" t="e">
        <f>G92/E92*100</f>
        <v>#DIV/0!</v>
      </c>
      <c r="J92" s="124"/>
    </row>
    <row r="93" spans="1:10" s="89" customFormat="1" x14ac:dyDescent="0.25">
      <c r="A93" s="158"/>
      <c r="B93" s="159">
        <v>4241</v>
      </c>
      <c r="C93" s="155" t="s">
        <v>141</v>
      </c>
      <c r="D93" s="156">
        <v>36248.79</v>
      </c>
      <c r="E93" s="150"/>
      <c r="F93" s="150"/>
      <c r="G93" s="150">
        <v>46907.31</v>
      </c>
      <c r="H93" s="150">
        <f t="shared" si="12"/>
        <v>129.40379527151111</v>
      </c>
      <c r="I93" s="150" t="e">
        <f t="shared" si="8"/>
        <v>#DIV/0!</v>
      </c>
    </row>
    <row r="94" spans="1:10" ht="28.5" x14ac:dyDescent="0.25">
      <c r="A94" s="145"/>
      <c r="B94" s="145">
        <v>45</v>
      </c>
      <c r="C94" s="176" t="s">
        <v>59</v>
      </c>
      <c r="D94" s="177">
        <v>0</v>
      </c>
      <c r="E94" s="177"/>
      <c r="F94" s="177"/>
      <c r="G94" s="177">
        <v>0</v>
      </c>
      <c r="H94" s="146" t="e">
        <f t="shared" ref="H94:H96" si="13">G94/D94*100</f>
        <v>#DIV/0!</v>
      </c>
      <c r="I94" s="146" t="e">
        <f t="shared" si="8"/>
        <v>#DIV/0!</v>
      </c>
    </row>
    <row r="95" spans="1:10" x14ac:dyDescent="0.25">
      <c r="A95" s="158"/>
      <c r="B95" s="159">
        <v>4521</v>
      </c>
      <c r="C95" s="171" t="s">
        <v>194</v>
      </c>
      <c r="D95" s="164">
        <v>0</v>
      </c>
      <c r="E95" s="150"/>
      <c r="F95" s="150"/>
      <c r="G95" s="150">
        <v>0</v>
      </c>
      <c r="H95" s="150" t="e">
        <f t="shared" si="13"/>
        <v>#DIV/0!</v>
      </c>
      <c r="I95" s="150" t="e">
        <f t="shared" si="8"/>
        <v>#DIV/0!</v>
      </c>
    </row>
    <row r="96" spans="1:10" x14ac:dyDescent="0.25">
      <c r="A96" s="178"/>
      <c r="B96" s="112"/>
      <c r="C96" s="179" t="s">
        <v>128</v>
      </c>
      <c r="D96" s="117">
        <v>3381892.0599999991</v>
      </c>
      <c r="E96" s="117">
        <f>E87+E45</f>
        <v>3871894.14</v>
      </c>
      <c r="F96" s="117">
        <f>F87+F45</f>
        <v>0</v>
      </c>
      <c r="G96" s="117">
        <f>G87+G45</f>
        <v>3858047.13</v>
      </c>
      <c r="H96" s="180">
        <f t="shared" si="13"/>
        <v>114.07954664289318</v>
      </c>
      <c r="I96" s="142">
        <f t="shared" si="8"/>
        <v>99.642371162554554</v>
      </c>
    </row>
    <row r="97" spans="1:11" s="89" customFormat="1" x14ac:dyDescent="0.25"/>
    <row r="98" spans="1:11" s="89" customFormat="1" ht="15.75" x14ac:dyDescent="0.25">
      <c r="A98" s="246" t="s">
        <v>226</v>
      </c>
      <c r="B98" s="246"/>
      <c r="C98" s="246"/>
      <c r="D98" s="246"/>
      <c r="E98" s="246"/>
      <c r="F98" s="246"/>
      <c r="G98" s="246"/>
      <c r="H98" s="246"/>
      <c r="I98" s="246"/>
    </row>
    <row r="99" spans="1:11" x14ac:dyDescent="0.25">
      <c r="J99" s="106"/>
    </row>
    <row r="100" spans="1:11" ht="45" x14ac:dyDescent="0.25">
      <c r="A100" s="138" t="s">
        <v>8</v>
      </c>
      <c r="B100" s="137" t="s">
        <v>176</v>
      </c>
      <c r="C100" s="137" t="s">
        <v>6</v>
      </c>
      <c r="D100" s="137" t="s">
        <v>282</v>
      </c>
      <c r="E100" s="138" t="s">
        <v>262</v>
      </c>
      <c r="F100" s="138" t="s">
        <v>263</v>
      </c>
      <c r="G100" s="138" t="s">
        <v>264</v>
      </c>
      <c r="H100" s="138" t="s">
        <v>160</v>
      </c>
      <c r="I100" s="138" t="s">
        <v>160</v>
      </c>
    </row>
    <row r="101" spans="1:11" x14ac:dyDescent="0.25">
      <c r="A101" s="138"/>
      <c r="B101" s="137"/>
      <c r="C101" s="137">
        <v>1</v>
      </c>
      <c r="D101" s="137">
        <v>2</v>
      </c>
      <c r="E101" s="138">
        <v>3</v>
      </c>
      <c r="F101" s="138">
        <v>4</v>
      </c>
      <c r="G101" s="138">
        <v>5</v>
      </c>
      <c r="H101" s="138" t="s">
        <v>161</v>
      </c>
      <c r="I101" s="138" t="s">
        <v>248</v>
      </c>
    </row>
    <row r="102" spans="1:11" x14ac:dyDescent="0.25">
      <c r="A102" s="141">
        <v>9</v>
      </c>
      <c r="B102" s="141"/>
      <c r="C102" s="141" t="s">
        <v>221</v>
      </c>
      <c r="D102" s="142">
        <f>D103</f>
        <v>0</v>
      </c>
      <c r="E102" s="142">
        <f t="shared" ref="E102" si="14">E103</f>
        <v>200516.13</v>
      </c>
      <c r="F102" s="142">
        <f t="shared" ref="F102" si="15">F103</f>
        <v>0</v>
      </c>
      <c r="G102" s="142">
        <f t="shared" ref="G102" si="16">G103</f>
        <v>190842.86</v>
      </c>
      <c r="H102" s="165" t="e">
        <f t="shared" ref="H102:H104" si="17">G102/D102*100</f>
        <v>#DIV/0!</v>
      </c>
      <c r="I102" s="165">
        <f>G102/E102*100</f>
        <v>95.175814534222241</v>
      </c>
    </row>
    <row r="103" spans="1:11" x14ac:dyDescent="0.25">
      <c r="A103" s="141"/>
      <c r="B103" s="141">
        <v>9222</v>
      </c>
      <c r="C103" s="141" t="s">
        <v>228</v>
      </c>
      <c r="D103" s="142">
        <f>D104+D105+D106</f>
        <v>0</v>
      </c>
      <c r="E103" s="142">
        <f>SUM(E104:E106)</f>
        <v>200516.13</v>
      </c>
      <c r="F103" s="142">
        <f>F10+F35-F96</f>
        <v>0</v>
      </c>
      <c r="G103" s="142">
        <f>SUM(G104:G106)</f>
        <v>190842.86</v>
      </c>
      <c r="H103" s="165" t="e">
        <f t="shared" si="17"/>
        <v>#DIV/0!</v>
      </c>
      <c r="I103" s="165">
        <f t="shared" ref="I103:I106" si="18">G103/E103*100</f>
        <v>95.175814534222241</v>
      </c>
    </row>
    <row r="104" spans="1:11" x14ac:dyDescent="0.25">
      <c r="A104" s="147"/>
      <c r="B104" s="166">
        <v>91</v>
      </c>
      <c r="C104" s="166" t="s">
        <v>227</v>
      </c>
      <c r="D104" s="167">
        <v>0</v>
      </c>
      <c r="E104" s="167">
        <v>54058.74</v>
      </c>
      <c r="F104" s="167">
        <v>0</v>
      </c>
      <c r="G104" s="167">
        <v>54058.74</v>
      </c>
      <c r="H104" s="165" t="e">
        <f t="shared" si="17"/>
        <v>#DIV/0!</v>
      </c>
      <c r="I104" s="165">
        <f t="shared" si="18"/>
        <v>100</v>
      </c>
      <c r="J104" s="106"/>
      <c r="K104" s="106"/>
    </row>
    <row r="105" spans="1:11" x14ac:dyDescent="0.25">
      <c r="A105" s="147"/>
      <c r="B105" s="166">
        <v>94</v>
      </c>
      <c r="C105" s="166" t="s">
        <v>229</v>
      </c>
      <c r="D105" s="167">
        <v>0</v>
      </c>
      <c r="E105" s="167">
        <v>10756.25</v>
      </c>
      <c r="F105" s="167">
        <v>0</v>
      </c>
      <c r="G105" s="167">
        <v>10756.25</v>
      </c>
      <c r="H105" s="165" t="e">
        <f>G105/D105*100</f>
        <v>#DIV/0!</v>
      </c>
      <c r="I105" s="165">
        <f t="shared" si="18"/>
        <v>100</v>
      </c>
      <c r="J105" s="106"/>
    </row>
    <row r="106" spans="1:11" x14ac:dyDescent="0.25">
      <c r="A106" s="147"/>
      <c r="B106" s="166">
        <v>95</v>
      </c>
      <c r="C106" s="166" t="s">
        <v>234</v>
      </c>
      <c r="D106" s="167">
        <v>0</v>
      </c>
      <c r="E106" s="167">
        <v>135701.14000000001</v>
      </c>
      <c r="F106" s="167">
        <v>0</v>
      </c>
      <c r="G106" s="167">
        <v>126027.87</v>
      </c>
      <c r="H106" s="165" t="e">
        <f>G106/D106*100</f>
        <v>#DIV/0!</v>
      </c>
      <c r="I106" s="165">
        <f t="shared" si="18"/>
        <v>92.871636892659836</v>
      </c>
      <c r="J106" s="106"/>
    </row>
    <row r="111" spans="1:11" x14ac:dyDescent="0.25">
      <c r="G111" s="106"/>
    </row>
  </sheetData>
  <mergeCells count="7">
    <mergeCell ref="A98:I98"/>
    <mergeCell ref="A1:I1"/>
    <mergeCell ref="A6:I6"/>
    <mergeCell ref="A5:I5"/>
    <mergeCell ref="A3:I3"/>
    <mergeCell ref="A42:I42"/>
    <mergeCell ref="C31:G31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opLeftCell="A4" zoomScale="80" zoomScaleNormal="80" workbookViewId="0">
      <selection activeCell="G17" sqref="G17"/>
    </sheetView>
  </sheetViews>
  <sheetFormatPr defaultRowHeight="15" x14ac:dyDescent="0.25"/>
  <cols>
    <col min="1" max="1" width="46.140625" customWidth="1"/>
    <col min="2" max="2" width="17.28515625" customWidth="1"/>
    <col min="3" max="3" width="18" customWidth="1"/>
    <col min="4" max="4" width="16" customWidth="1"/>
    <col min="5" max="5" width="15.28515625" customWidth="1"/>
    <col min="9" max="9" width="12.42578125" bestFit="1" customWidth="1"/>
    <col min="10" max="10" width="9.85546875" bestFit="1" customWidth="1"/>
  </cols>
  <sheetData>
    <row r="1" spans="1:9" s="89" customFormat="1" ht="63" customHeight="1" x14ac:dyDescent="0.3">
      <c r="A1" s="250" t="s">
        <v>284</v>
      </c>
      <c r="B1" s="250"/>
      <c r="C1" s="250"/>
      <c r="D1" s="250"/>
      <c r="E1" s="250"/>
      <c r="F1" s="250"/>
      <c r="G1" s="250"/>
    </row>
    <row r="2" spans="1:9" s="89" customFormat="1" ht="18.75" x14ac:dyDescent="0.3">
      <c r="A2" s="127"/>
      <c r="B2" s="127"/>
      <c r="C2" s="127"/>
      <c r="D2" s="127"/>
      <c r="E2" s="127"/>
      <c r="F2" s="127"/>
      <c r="G2" s="127"/>
    </row>
    <row r="3" spans="1:9" ht="15.75" x14ac:dyDescent="0.25">
      <c r="A3" s="223" t="s">
        <v>25</v>
      </c>
      <c r="B3" s="223"/>
      <c r="C3" s="223"/>
      <c r="D3" s="223"/>
      <c r="E3" s="223"/>
      <c r="F3" s="223"/>
      <c r="G3" s="223"/>
    </row>
    <row r="4" spans="1:9" ht="18" x14ac:dyDescent="0.25">
      <c r="A4" s="27"/>
      <c r="B4" s="27"/>
      <c r="C4" s="87"/>
      <c r="D4" s="87"/>
      <c r="E4" s="88"/>
      <c r="F4" s="88"/>
      <c r="G4" s="89"/>
    </row>
    <row r="5" spans="1:9" ht="15.75" customHeight="1" x14ac:dyDescent="0.25">
      <c r="A5" s="223" t="s">
        <v>7</v>
      </c>
      <c r="B5" s="223"/>
      <c r="C5" s="223"/>
      <c r="D5" s="223"/>
      <c r="E5" s="223"/>
      <c r="F5" s="223"/>
      <c r="G5" s="223"/>
    </row>
    <row r="7" spans="1:9" ht="15.75" x14ac:dyDescent="0.25">
      <c r="A7" s="249" t="s">
        <v>195</v>
      </c>
      <c r="B7" s="249"/>
      <c r="C7" s="249"/>
      <c r="D7" s="249"/>
      <c r="E7" s="249"/>
      <c r="F7" s="249"/>
      <c r="G7" s="249"/>
    </row>
    <row r="8" spans="1:9" ht="18" x14ac:dyDescent="0.25">
      <c r="A8" s="107"/>
      <c r="B8" s="107"/>
      <c r="C8" s="107"/>
      <c r="D8" s="107"/>
      <c r="E8" s="108"/>
      <c r="F8" s="108"/>
      <c r="G8" s="108"/>
    </row>
    <row r="9" spans="1:9" ht="45" x14ac:dyDescent="0.25">
      <c r="A9" s="138" t="s">
        <v>19</v>
      </c>
      <c r="B9" s="138" t="s">
        <v>282</v>
      </c>
      <c r="C9" s="138" t="s">
        <v>262</v>
      </c>
      <c r="D9" s="138" t="s">
        <v>263</v>
      </c>
      <c r="E9" s="138" t="s">
        <v>264</v>
      </c>
      <c r="F9" s="138" t="s">
        <v>160</v>
      </c>
      <c r="G9" s="138" t="s">
        <v>133</v>
      </c>
    </row>
    <row r="10" spans="1:9" ht="30" x14ac:dyDescent="0.25">
      <c r="A10" s="181">
        <v>1</v>
      </c>
      <c r="B10" s="181">
        <v>2</v>
      </c>
      <c r="C10" s="181">
        <v>3</v>
      </c>
      <c r="D10" s="181">
        <v>4</v>
      </c>
      <c r="E10" s="181">
        <v>5</v>
      </c>
      <c r="F10" s="181" t="s">
        <v>161</v>
      </c>
      <c r="G10" s="181" t="s">
        <v>248</v>
      </c>
    </row>
    <row r="11" spans="1:9" s="89" customFormat="1" x14ac:dyDescent="0.25">
      <c r="A11" s="182" t="s">
        <v>196</v>
      </c>
      <c r="B11" s="110">
        <v>3357110.1999999997</v>
      </c>
      <c r="C11" s="110">
        <f>C12+C14+C16+C19+C24</f>
        <v>4009195.65</v>
      </c>
      <c r="D11" s="110">
        <f>D12+D14+D16+D19+D24</f>
        <v>0</v>
      </c>
      <c r="E11" s="110">
        <f>E12+E14+E16+E19+E24</f>
        <v>3651844.3399999994</v>
      </c>
      <c r="F11" s="119">
        <f>E11/B11*100</f>
        <v>108.77940021152715</v>
      </c>
      <c r="G11" s="119">
        <f>E11/C11*100</f>
        <v>91.08670812810044</v>
      </c>
    </row>
    <row r="12" spans="1:9" s="89" customFormat="1" x14ac:dyDescent="0.25">
      <c r="A12" s="183" t="s">
        <v>197</v>
      </c>
      <c r="B12" s="184">
        <v>51082.59</v>
      </c>
      <c r="C12" s="184">
        <f>C13</f>
        <v>98479.16</v>
      </c>
      <c r="D12" s="184"/>
      <c r="E12" s="184">
        <f>E13</f>
        <v>126854.95</v>
      </c>
      <c r="F12" s="184">
        <f t="shared" ref="F12:F53" si="0">E12/B12*100</f>
        <v>248.333042627635</v>
      </c>
      <c r="G12" s="184">
        <f>E12/C12*100</f>
        <v>128.81400491230835</v>
      </c>
    </row>
    <row r="13" spans="1:9" s="89" customFormat="1" x14ac:dyDescent="0.25">
      <c r="A13" s="185" t="s">
        <v>198</v>
      </c>
      <c r="B13" s="186">
        <v>51082.59</v>
      </c>
      <c r="C13" s="186">
        <v>98479.16</v>
      </c>
      <c r="D13" s="186"/>
      <c r="E13" s="187">
        <v>126854.95</v>
      </c>
      <c r="F13" s="188">
        <f t="shared" si="0"/>
        <v>248.333042627635</v>
      </c>
      <c r="G13" s="189">
        <f t="shared" ref="G13:G53" si="1">E13/C13*100</f>
        <v>128.81400491230835</v>
      </c>
      <c r="I13" s="106"/>
    </row>
    <row r="14" spans="1:9" s="89" customFormat="1" x14ac:dyDescent="0.25">
      <c r="A14" s="183" t="s">
        <v>199</v>
      </c>
      <c r="B14" s="184">
        <v>7076.97</v>
      </c>
      <c r="C14" s="184">
        <f>C15</f>
        <v>7300</v>
      </c>
      <c r="D14" s="184"/>
      <c r="E14" s="184">
        <f>E15</f>
        <v>6785.39</v>
      </c>
      <c r="F14" s="184">
        <f t="shared" si="0"/>
        <v>95.879875144306112</v>
      </c>
      <c r="G14" s="184">
        <f t="shared" si="1"/>
        <v>92.950547945205486</v>
      </c>
    </row>
    <row r="15" spans="1:9" s="89" customFormat="1" x14ac:dyDescent="0.25">
      <c r="A15" s="190" t="s">
        <v>200</v>
      </c>
      <c r="B15" s="186">
        <v>7076.97</v>
      </c>
      <c r="C15" s="186">
        <v>7300</v>
      </c>
      <c r="D15" s="186"/>
      <c r="E15" s="191">
        <v>6785.39</v>
      </c>
      <c r="F15" s="188">
        <f t="shared" si="0"/>
        <v>95.879875144306112</v>
      </c>
      <c r="G15" s="189">
        <f t="shared" si="1"/>
        <v>92.950547945205486</v>
      </c>
    </row>
    <row r="16" spans="1:9" s="89" customFormat="1" x14ac:dyDescent="0.25">
      <c r="A16" s="192" t="s">
        <v>204</v>
      </c>
      <c r="B16" s="184">
        <v>306648.77</v>
      </c>
      <c r="C16" s="184">
        <f>C17+C18</f>
        <v>263288.82</v>
      </c>
      <c r="D16" s="184"/>
      <c r="E16" s="184">
        <f>E17+E18</f>
        <v>270438.03999999998</v>
      </c>
      <c r="F16" s="184">
        <f t="shared" si="0"/>
        <v>88.191464130118618</v>
      </c>
      <c r="G16" s="184">
        <f t="shared" si="1"/>
        <v>102.71535266860172</v>
      </c>
    </row>
    <row r="17" spans="1:7" s="89" customFormat="1" ht="28.5" x14ac:dyDescent="0.25">
      <c r="A17" s="190" t="s">
        <v>206</v>
      </c>
      <c r="B17" s="186">
        <v>306648.77</v>
      </c>
      <c r="C17" s="186">
        <v>263288.82</v>
      </c>
      <c r="D17" s="186"/>
      <c r="E17" s="187">
        <v>270438.03999999998</v>
      </c>
      <c r="F17" s="188">
        <f t="shared" si="0"/>
        <v>88.191464130118618</v>
      </c>
      <c r="G17" s="189">
        <f t="shared" si="1"/>
        <v>102.71535266860172</v>
      </c>
    </row>
    <row r="18" spans="1:7" s="89" customFormat="1" x14ac:dyDescent="0.25">
      <c r="A18" s="190" t="s">
        <v>205</v>
      </c>
      <c r="B18" s="186">
        <v>0</v>
      </c>
      <c r="C18" s="186">
        <v>0</v>
      </c>
      <c r="D18" s="186"/>
      <c r="E18" s="187">
        <v>0</v>
      </c>
      <c r="F18" s="188" t="e">
        <f t="shared" si="0"/>
        <v>#DIV/0!</v>
      </c>
      <c r="G18" s="189" t="e">
        <f t="shared" si="1"/>
        <v>#DIV/0!</v>
      </c>
    </row>
    <row r="19" spans="1:7" s="89" customFormat="1" x14ac:dyDescent="0.25">
      <c r="A19" s="193" t="s">
        <v>208</v>
      </c>
      <c r="B19" s="184">
        <v>2988854.32</v>
      </c>
      <c r="C19" s="184">
        <f>SUM(C20:C23)</f>
        <v>3618425.44</v>
      </c>
      <c r="D19" s="184"/>
      <c r="E19" s="184">
        <f>SUM(E20:E23)</f>
        <v>3244515.8899999997</v>
      </c>
      <c r="F19" s="184">
        <f t="shared" si="0"/>
        <v>108.55383175717978</v>
      </c>
      <c r="G19" s="184">
        <f t="shared" si="1"/>
        <v>89.666512238538758</v>
      </c>
    </row>
    <row r="20" spans="1:7" x14ac:dyDescent="0.25">
      <c r="A20" s="190" t="s">
        <v>216</v>
      </c>
      <c r="B20" s="186">
        <v>5036.78</v>
      </c>
      <c r="C20" s="186">
        <v>4810.51</v>
      </c>
      <c r="D20" s="186"/>
      <c r="E20" s="189">
        <v>8125.67</v>
      </c>
      <c r="F20" s="188">
        <f t="shared" si="0"/>
        <v>161.32668093504182</v>
      </c>
      <c r="G20" s="189">
        <f t="shared" si="1"/>
        <v>168.91493833294183</v>
      </c>
    </row>
    <row r="21" spans="1:7" s="89" customFormat="1" x14ac:dyDescent="0.25">
      <c r="A21" s="190" t="s">
        <v>209</v>
      </c>
      <c r="B21" s="186">
        <v>27044.97</v>
      </c>
      <c r="C21" s="186">
        <v>25627.37</v>
      </c>
      <c r="D21" s="186"/>
      <c r="E21" s="187">
        <v>44413.440000000002</v>
      </c>
      <c r="F21" s="188">
        <f t="shared" si="0"/>
        <v>164.220703517142</v>
      </c>
      <c r="G21" s="189">
        <f t="shared" si="1"/>
        <v>173.30471289094436</v>
      </c>
    </row>
    <row r="22" spans="1:7" s="89" customFormat="1" x14ac:dyDescent="0.25">
      <c r="A22" s="190" t="s">
        <v>210</v>
      </c>
      <c r="B22" s="186">
        <v>2928485.4</v>
      </c>
      <c r="C22" s="186">
        <v>3587987.56</v>
      </c>
      <c r="D22" s="186"/>
      <c r="E22" s="187">
        <v>3191976.78</v>
      </c>
      <c r="F22" s="188">
        <f t="shared" si="0"/>
        <v>108.99753094210408</v>
      </c>
      <c r="G22" s="189">
        <f t="shared" si="1"/>
        <v>88.962871989444679</v>
      </c>
    </row>
    <row r="23" spans="1:7" x14ac:dyDescent="0.25">
      <c r="A23" s="190" t="s">
        <v>212</v>
      </c>
      <c r="B23" s="186">
        <v>28287.17</v>
      </c>
      <c r="C23" s="186">
        <v>0</v>
      </c>
      <c r="D23" s="186"/>
      <c r="E23" s="187">
        <v>0</v>
      </c>
      <c r="F23" s="188">
        <f t="shared" si="0"/>
        <v>0</v>
      </c>
      <c r="G23" s="189" t="e">
        <f t="shared" si="1"/>
        <v>#DIV/0!</v>
      </c>
    </row>
    <row r="24" spans="1:7" x14ac:dyDescent="0.25">
      <c r="A24" s="193" t="s">
        <v>214</v>
      </c>
      <c r="B24" s="184">
        <v>3447.55</v>
      </c>
      <c r="C24" s="184">
        <f>C25</f>
        <v>21702.23</v>
      </c>
      <c r="D24" s="184"/>
      <c r="E24" s="184">
        <f>E25</f>
        <v>3250.07</v>
      </c>
      <c r="F24" s="184">
        <f t="shared" si="0"/>
        <v>94.271874229525309</v>
      </c>
      <c r="G24" s="184">
        <f t="shared" si="1"/>
        <v>14.975742124196453</v>
      </c>
    </row>
    <row r="25" spans="1:7" x14ac:dyDescent="0.25">
      <c r="A25" s="190" t="s">
        <v>215</v>
      </c>
      <c r="B25" s="186">
        <v>3447.55</v>
      </c>
      <c r="C25" s="186">
        <v>21702.23</v>
      </c>
      <c r="D25" s="186"/>
      <c r="E25" s="191">
        <v>3250.07</v>
      </c>
      <c r="F25" s="188">
        <f t="shared" si="0"/>
        <v>94.271874229525309</v>
      </c>
      <c r="G25" s="189">
        <f t="shared" si="1"/>
        <v>14.975742124196453</v>
      </c>
    </row>
    <row r="26" spans="1:7" x14ac:dyDescent="0.25">
      <c r="A26" s="144" t="s">
        <v>201</v>
      </c>
      <c r="B26" s="194">
        <v>3381892.0599999996</v>
      </c>
      <c r="C26" s="194">
        <f>C27+C30+C33+C37+C46</f>
        <v>3871894.1399999997</v>
      </c>
      <c r="D26" s="194">
        <f t="shared" ref="D26" si="2">D27+D30+D33+D37+D46</f>
        <v>0</v>
      </c>
      <c r="E26" s="194">
        <f>E27+E30+E33+E37+E46</f>
        <v>3858047.13</v>
      </c>
      <c r="F26" s="119">
        <f t="shared" si="0"/>
        <v>114.07954664289318</v>
      </c>
      <c r="G26" s="195">
        <f t="shared" si="1"/>
        <v>99.642371162554568</v>
      </c>
    </row>
    <row r="27" spans="1:7" x14ac:dyDescent="0.25">
      <c r="A27" s="183" t="s">
        <v>197</v>
      </c>
      <c r="B27" s="167">
        <v>57615.38</v>
      </c>
      <c r="C27" s="167">
        <f>C28+C29</f>
        <v>131595.91</v>
      </c>
      <c r="D27" s="167"/>
      <c r="E27" s="167">
        <f>E28+E29</f>
        <v>128571.74</v>
      </c>
      <c r="F27" s="167">
        <f t="shared" si="0"/>
        <v>223.1552408402062</v>
      </c>
      <c r="G27" s="184">
        <f t="shared" si="1"/>
        <v>97.701927058371339</v>
      </c>
    </row>
    <row r="28" spans="1:7" x14ac:dyDescent="0.25">
      <c r="A28" s="185" t="s">
        <v>198</v>
      </c>
      <c r="B28" s="186">
        <v>55415.38</v>
      </c>
      <c r="C28" s="186">
        <v>98479.16</v>
      </c>
      <c r="D28" s="186"/>
      <c r="E28" s="187">
        <v>95454.99</v>
      </c>
      <c r="F28" s="188">
        <f t="shared" si="0"/>
        <v>172.2536054070188</v>
      </c>
      <c r="G28" s="189">
        <f t="shared" si="1"/>
        <v>96.92912693406403</v>
      </c>
    </row>
    <row r="29" spans="1:7" s="89" customFormat="1" x14ac:dyDescent="0.25">
      <c r="A29" s="196" t="s">
        <v>202</v>
      </c>
      <c r="B29" s="186">
        <v>2200</v>
      </c>
      <c r="C29" s="186">
        <v>33116.75</v>
      </c>
      <c r="D29" s="186"/>
      <c r="E29" s="187">
        <v>33116.75</v>
      </c>
      <c r="F29" s="188">
        <f t="shared" si="0"/>
        <v>1505.3068181818182</v>
      </c>
      <c r="G29" s="189">
        <f t="shared" si="1"/>
        <v>100</v>
      </c>
    </row>
    <row r="30" spans="1:7" s="89" customFormat="1" x14ac:dyDescent="0.25">
      <c r="A30" s="183" t="s">
        <v>199</v>
      </c>
      <c r="B30" s="197">
        <v>11494.76</v>
      </c>
      <c r="C30" s="197">
        <f>C31+C32</f>
        <v>9259.880000000001</v>
      </c>
      <c r="D30" s="197"/>
      <c r="E30" s="197">
        <f>E31+E32</f>
        <v>7843.65</v>
      </c>
      <c r="F30" s="197">
        <f t="shared" si="0"/>
        <v>68.236744394837288</v>
      </c>
      <c r="G30" s="184">
        <f t="shared" si="1"/>
        <v>84.705741327101407</v>
      </c>
    </row>
    <row r="31" spans="1:7" s="89" customFormat="1" x14ac:dyDescent="0.25">
      <c r="A31" s="190" t="s">
        <v>200</v>
      </c>
      <c r="B31" s="186">
        <v>5112.38</v>
      </c>
      <c r="C31" s="186">
        <v>7300</v>
      </c>
      <c r="D31" s="198"/>
      <c r="E31" s="187">
        <v>6074.69</v>
      </c>
      <c r="F31" s="188">
        <f t="shared" si="0"/>
        <v>118.82313130088139</v>
      </c>
      <c r="G31" s="189">
        <f t="shared" si="1"/>
        <v>83.214931506849311</v>
      </c>
    </row>
    <row r="32" spans="1:7" s="89" customFormat="1" x14ac:dyDescent="0.25">
      <c r="A32" s="190" t="s">
        <v>203</v>
      </c>
      <c r="B32" s="186">
        <v>6382.38</v>
      </c>
      <c r="C32" s="186">
        <v>1959.88</v>
      </c>
      <c r="D32" s="198"/>
      <c r="E32" s="187">
        <v>1768.96</v>
      </c>
      <c r="F32" s="188">
        <f t="shared" si="0"/>
        <v>27.716306456212259</v>
      </c>
      <c r="G32" s="189">
        <f t="shared" si="1"/>
        <v>90.258587260444514</v>
      </c>
    </row>
    <row r="33" spans="1:10" s="89" customFormat="1" x14ac:dyDescent="0.25">
      <c r="A33" s="192" t="s">
        <v>204</v>
      </c>
      <c r="B33" s="184">
        <v>281684.80000000005</v>
      </c>
      <c r="C33" s="184">
        <f>C34+C35+C36</f>
        <v>263288.82</v>
      </c>
      <c r="D33" s="184">
        <f t="shared" ref="D33:E33" si="3">D34+D35+D36</f>
        <v>0</v>
      </c>
      <c r="E33" s="184">
        <f t="shared" si="3"/>
        <v>263190.03999999998</v>
      </c>
      <c r="F33" s="184">
        <f t="shared" si="0"/>
        <v>93.434235713109089</v>
      </c>
      <c r="G33" s="184">
        <f t="shared" si="1"/>
        <v>99.962482265673103</v>
      </c>
    </row>
    <row r="34" spans="1:10" s="89" customFormat="1" ht="28.5" x14ac:dyDescent="0.25">
      <c r="A34" s="190" t="s">
        <v>206</v>
      </c>
      <c r="B34" s="186">
        <v>281684.78000000003</v>
      </c>
      <c r="C34" s="186">
        <v>263288.82</v>
      </c>
      <c r="D34" s="198"/>
      <c r="E34" s="191">
        <v>263190.03999999998</v>
      </c>
      <c r="F34" s="188">
        <f t="shared" si="0"/>
        <v>93.434242347066089</v>
      </c>
      <c r="G34" s="189">
        <f t="shared" si="1"/>
        <v>99.962482265673103</v>
      </c>
    </row>
    <row r="35" spans="1:10" s="89" customFormat="1" x14ac:dyDescent="0.25">
      <c r="A35" s="190" t="s">
        <v>205</v>
      </c>
      <c r="B35" s="186">
        <v>0</v>
      </c>
      <c r="C35" s="186">
        <v>0</v>
      </c>
      <c r="D35" s="198"/>
      <c r="E35" s="187">
        <v>0</v>
      </c>
      <c r="F35" s="188" t="e">
        <f t="shared" si="0"/>
        <v>#DIV/0!</v>
      </c>
      <c r="G35" s="189" t="e">
        <f t="shared" si="1"/>
        <v>#DIV/0!</v>
      </c>
    </row>
    <row r="36" spans="1:10" s="89" customFormat="1" ht="28.5" x14ac:dyDescent="0.25">
      <c r="A36" s="190" t="s">
        <v>207</v>
      </c>
      <c r="B36" s="186">
        <v>0.02</v>
      </c>
      <c r="C36" s="186">
        <v>0</v>
      </c>
      <c r="D36" s="198"/>
      <c r="E36" s="187"/>
      <c r="F36" s="188">
        <f t="shared" si="0"/>
        <v>0</v>
      </c>
      <c r="G36" s="189" t="e">
        <f t="shared" si="1"/>
        <v>#DIV/0!</v>
      </c>
      <c r="I36" s="106"/>
    </row>
    <row r="37" spans="1:10" s="89" customFormat="1" x14ac:dyDescent="0.25">
      <c r="A37" s="193" t="s">
        <v>208</v>
      </c>
      <c r="B37" s="197">
        <v>3029602.1199999996</v>
      </c>
      <c r="C37" s="197">
        <f>SUM(C38:C45)</f>
        <v>3444094.75</v>
      </c>
      <c r="D37" s="197">
        <f t="shared" ref="D37:E37" si="4">SUM(D38:D45)</f>
        <v>0</v>
      </c>
      <c r="E37" s="197">
        <f t="shared" si="4"/>
        <v>3453697.13</v>
      </c>
      <c r="F37" s="197">
        <f t="shared" si="0"/>
        <v>113.99837315931111</v>
      </c>
      <c r="G37" s="184">
        <f t="shared" si="1"/>
        <v>100.27880707985747</v>
      </c>
    </row>
    <row r="38" spans="1:10" s="89" customFormat="1" x14ac:dyDescent="0.25">
      <c r="A38" s="190" t="s">
        <v>216</v>
      </c>
      <c r="B38" s="186">
        <v>2042.51</v>
      </c>
      <c r="C38" s="186">
        <v>4810.51</v>
      </c>
      <c r="D38" s="198"/>
      <c r="E38" s="191">
        <v>6342.1</v>
      </c>
      <c r="F38" s="188">
        <f t="shared" si="0"/>
        <v>310.5052117247896</v>
      </c>
      <c r="G38" s="189">
        <f t="shared" si="1"/>
        <v>131.83841214341098</v>
      </c>
    </row>
    <row r="39" spans="1:10" s="89" customFormat="1" x14ac:dyDescent="0.25">
      <c r="A39" s="199" t="s">
        <v>286</v>
      </c>
      <c r="B39" s="186"/>
      <c r="C39" s="186">
        <v>3315.16</v>
      </c>
      <c r="D39" s="198"/>
      <c r="E39" s="187">
        <v>1783.57</v>
      </c>
      <c r="F39" s="188" t="e">
        <f t="shared" si="0"/>
        <v>#DIV/0!</v>
      </c>
      <c r="G39" s="189">
        <f t="shared" si="1"/>
        <v>53.800419889236117</v>
      </c>
    </row>
    <row r="40" spans="1:10" s="89" customFormat="1" x14ac:dyDescent="0.25">
      <c r="A40" s="190" t="s">
        <v>209</v>
      </c>
      <c r="B40" s="186">
        <v>15417.73</v>
      </c>
      <c r="C40" s="186">
        <v>25627.37</v>
      </c>
      <c r="D40" s="198"/>
      <c r="E40" s="187">
        <v>34306.46</v>
      </c>
      <c r="F40" s="188">
        <f t="shared" si="0"/>
        <v>222.51304180317075</v>
      </c>
      <c r="G40" s="189">
        <f t="shared" si="1"/>
        <v>133.86648727512812</v>
      </c>
      <c r="I40" s="106"/>
    </row>
    <row r="41" spans="1:10" s="89" customFormat="1" x14ac:dyDescent="0.25">
      <c r="A41" s="190" t="s">
        <v>249</v>
      </c>
      <c r="B41" s="186">
        <v>11750.31</v>
      </c>
      <c r="C41" s="186">
        <v>18786.07</v>
      </c>
      <c r="D41" s="198"/>
      <c r="E41" s="187">
        <v>10106.98</v>
      </c>
      <c r="F41" s="188">
        <f t="shared" si="0"/>
        <v>86.014581742949758</v>
      </c>
      <c r="G41" s="189">
        <f t="shared" si="1"/>
        <v>53.800395718742664</v>
      </c>
    </row>
    <row r="42" spans="1:10" s="89" customFormat="1" x14ac:dyDescent="0.25">
      <c r="A42" s="190" t="s">
        <v>210</v>
      </c>
      <c r="B42" s="186">
        <v>2969132.69</v>
      </c>
      <c r="C42" s="186">
        <v>3387471.43</v>
      </c>
      <c r="D42" s="198"/>
      <c r="E42" s="191">
        <v>3399327.33</v>
      </c>
      <c r="F42" s="188">
        <f t="shared" si="0"/>
        <v>114.48889911349835</v>
      </c>
      <c r="G42" s="189">
        <f t="shared" si="1"/>
        <v>100.34999261971636</v>
      </c>
    </row>
    <row r="43" spans="1:10" s="89" customFormat="1" x14ac:dyDescent="0.25">
      <c r="A43" s="190" t="s">
        <v>211</v>
      </c>
      <c r="B43" s="186">
        <v>2803.62</v>
      </c>
      <c r="C43" s="186">
        <v>2862.53</v>
      </c>
      <c r="D43" s="198"/>
      <c r="E43" s="187">
        <v>1830.69</v>
      </c>
      <c r="F43" s="188">
        <f t="shared" si="0"/>
        <v>65.297365548826164</v>
      </c>
      <c r="G43" s="189">
        <f t="shared" si="1"/>
        <v>63.953565552151417</v>
      </c>
      <c r="J43" s="106"/>
    </row>
    <row r="44" spans="1:10" s="89" customFormat="1" x14ac:dyDescent="0.25">
      <c r="A44" s="190" t="s">
        <v>212</v>
      </c>
      <c r="B44" s="186">
        <v>28287.17</v>
      </c>
      <c r="C44" s="186">
        <v>0</v>
      </c>
      <c r="D44" s="198"/>
      <c r="E44" s="187"/>
      <c r="F44" s="188">
        <f t="shared" si="0"/>
        <v>0</v>
      </c>
      <c r="G44" s="189" t="e">
        <f t="shared" si="1"/>
        <v>#DIV/0!</v>
      </c>
    </row>
    <row r="45" spans="1:10" ht="28.5" x14ac:dyDescent="0.25">
      <c r="A45" s="190" t="s">
        <v>213</v>
      </c>
      <c r="B45" s="186">
        <v>168.09</v>
      </c>
      <c r="C45" s="186">
        <v>1221.68</v>
      </c>
      <c r="D45" s="198"/>
      <c r="E45" s="200">
        <v>0</v>
      </c>
      <c r="F45" s="188">
        <f t="shared" si="0"/>
        <v>0</v>
      </c>
      <c r="G45" s="189">
        <f t="shared" si="1"/>
        <v>0</v>
      </c>
    </row>
    <row r="46" spans="1:10" x14ac:dyDescent="0.25">
      <c r="A46" s="193" t="s">
        <v>214</v>
      </c>
      <c r="B46" s="197">
        <v>1495</v>
      </c>
      <c r="C46" s="197">
        <f>C47+C48</f>
        <v>23654.78</v>
      </c>
      <c r="D46" s="197"/>
      <c r="E46" s="197">
        <f>E47+E48</f>
        <v>4744.57</v>
      </c>
      <c r="F46" s="197">
        <f t="shared" si="0"/>
        <v>317.36254180602003</v>
      </c>
      <c r="G46" s="184">
        <f t="shared" si="1"/>
        <v>20.057552849783423</v>
      </c>
    </row>
    <row r="47" spans="1:10" x14ac:dyDescent="0.25">
      <c r="A47" s="190" t="s">
        <v>215</v>
      </c>
      <c r="B47" s="186">
        <v>1495</v>
      </c>
      <c r="C47" s="186">
        <v>21702.23</v>
      </c>
      <c r="D47" s="198"/>
      <c r="E47" s="187">
        <v>3209.57</v>
      </c>
      <c r="F47" s="188">
        <f t="shared" si="0"/>
        <v>214.68695652173912</v>
      </c>
      <c r="G47" s="189">
        <f t="shared" si="1"/>
        <v>14.789125357163757</v>
      </c>
    </row>
    <row r="48" spans="1:10" s="89" customFormat="1" ht="35.25" customHeight="1" x14ac:dyDescent="0.25">
      <c r="A48" s="190" t="s">
        <v>285</v>
      </c>
      <c r="B48" s="186"/>
      <c r="C48" s="186">
        <v>1952.55</v>
      </c>
      <c r="D48" s="198"/>
      <c r="E48" s="191">
        <v>1535</v>
      </c>
      <c r="F48" s="188" t="e">
        <f t="shared" si="0"/>
        <v>#DIV/0!</v>
      </c>
      <c r="G48" s="189">
        <f t="shared" si="1"/>
        <v>78.615144298481482</v>
      </c>
    </row>
    <row r="49" spans="1:7" x14ac:dyDescent="0.25">
      <c r="A49" s="201" t="s">
        <v>217</v>
      </c>
      <c r="B49" s="117">
        <v>23304.420000000002</v>
      </c>
      <c r="C49" s="117">
        <f>SUM(C50:C54)</f>
        <v>63214.619999999995</v>
      </c>
      <c r="D49" s="117">
        <f t="shared" ref="D49" si="5">SUM(D50:D53)</f>
        <v>0</v>
      </c>
      <c r="E49" s="117">
        <f>SUM(E50:E54)</f>
        <v>50141.95</v>
      </c>
      <c r="F49" s="119">
        <f t="shared" si="0"/>
        <v>215.16068625608358</v>
      </c>
      <c r="G49" s="195">
        <f t="shared" si="1"/>
        <v>79.320179414192481</v>
      </c>
    </row>
    <row r="50" spans="1:7" x14ac:dyDescent="0.25">
      <c r="A50" s="162" t="s">
        <v>230</v>
      </c>
      <c r="B50" s="186">
        <v>2200</v>
      </c>
      <c r="C50" s="186">
        <v>33116.75</v>
      </c>
      <c r="D50" s="186"/>
      <c r="E50" s="186">
        <f>E29</f>
        <v>33116.75</v>
      </c>
      <c r="F50" s="188">
        <f t="shared" si="0"/>
        <v>1505.3068181818182</v>
      </c>
      <c r="G50" s="189">
        <f t="shared" si="1"/>
        <v>100</v>
      </c>
    </row>
    <row r="51" spans="1:7" x14ac:dyDescent="0.25">
      <c r="A51" s="162" t="s">
        <v>231</v>
      </c>
      <c r="B51" s="186">
        <v>6382.38</v>
      </c>
      <c r="C51" s="186">
        <v>1959.88</v>
      </c>
      <c r="D51" s="186"/>
      <c r="E51" s="186">
        <f>E32</f>
        <v>1768.96</v>
      </c>
      <c r="F51" s="188">
        <f t="shared" si="0"/>
        <v>27.716306456212259</v>
      </c>
      <c r="G51" s="189">
        <f t="shared" si="1"/>
        <v>90.258587260444514</v>
      </c>
    </row>
    <row r="52" spans="1:7" x14ac:dyDescent="0.25">
      <c r="A52" s="202" t="s">
        <v>232</v>
      </c>
      <c r="B52" s="203">
        <v>0.02</v>
      </c>
      <c r="C52" s="203">
        <v>0</v>
      </c>
      <c r="D52" s="203"/>
      <c r="E52" s="203">
        <v>0</v>
      </c>
      <c r="F52" s="188">
        <f t="shared" si="0"/>
        <v>0</v>
      </c>
      <c r="G52" s="189" t="e">
        <f t="shared" si="1"/>
        <v>#DIV/0!</v>
      </c>
    </row>
    <row r="53" spans="1:7" x14ac:dyDescent="0.25">
      <c r="A53" s="202" t="s">
        <v>233</v>
      </c>
      <c r="B53" s="203">
        <v>14722.02</v>
      </c>
      <c r="C53" s="203">
        <v>26185.439999999999</v>
      </c>
      <c r="D53" s="203"/>
      <c r="E53" s="203">
        <f>E43+E41+E39</f>
        <v>13721.24</v>
      </c>
      <c r="F53" s="188">
        <f t="shared" si="0"/>
        <v>93.202155682440306</v>
      </c>
      <c r="G53" s="189">
        <f t="shared" si="1"/>
        <v>52.400265185538217</v>
      </c>
    </row>
    <row r="54" spans="1:7" x14ac:dyDescent="0.25">
      <c r="A54" s="202" t="s">
        <v>287</v>
      </c>
      <c r="B54" s="203">
        <v>0</v>
      </c>
      <c r="C54" s="203">
        <v>1952.55</v>
      </c>
      <c r="D54" s="203"/>
      <c r="E54" s="203">
        <f>E48</f>
        <v>1535</v>
      </c>
      <c r="F54" s="188" t="e">
        <f t="shared" ref="F54" si="6">E54/B54*100</f>
        <v>#DIV/0!</v>
      </c>
      <c r="G54" s="189">
        <f t="shared" ref="G54" si="7">E54/C54*100</f>
        <v>78.615144298481482</v>
      </c>
    </row>
  </sheetData>
  <mergeCells count="4">
    <mergeCell ref="A7:G7"/>
    <mergeCell ref="A1:G1"/>
    <mergeCell ref="A3:G3"/>
    <mergeCell ref="A5:G5"/>
  </mergeCells>
  <pageMargins left="0.5" right="0.44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="80" zoomScaleNormal="80" workbookViewId="0">
      <selection activeCell="B10" sqref="B10"/>
    </sheetView>
  </sheetViews>
  <sheetFormatPr defaultRowHeight="15" x14ac:dyDescent="0.25"/>
  <cols>
    <col min="1" max="1" width="37.7109375" style="28" customWidth="1"/>
    <col min="2" max="2" width="25.140625" style="28" customWidth="1"/>
    <col min="3" max="3" width="25.28515625" customWidth="1"/>
    <col min="4" max="4" width="24" customWidth="1"/>
    <col min="5" max="5" width="25.28515625" customWidth="1"/>
    <col min="6" max="7" width="9.42578125" bestFit="1" customWidth="1"/>
  </cols>
  <sheetData>
    <row r="1" spans="1:7" ht="42" customHeight="1" x14ac:dyDescent="0.25">
      <c r="A1" s="223" t="s">
        <v>284</v>
      </c>
      <c r="B1" s="223"/>
      <c r="C1" s="223"/>
      <c r="D1" s="223"/>
      <c r="E1" s="223"/>
      <c r="F1" s="223"/>
      <c r="G1" s="223"/>
    </row>
    <row r="2" spans="1:7" ht="18" customHeight="1" x14ac:dyDescent="0.25">
      <c r="A2" s="27"/>
      <c r="B2" s="27"/>
      <c r="C2" s="3"/>
      <c r="D2" s="3"/>
      <c r="E2" s="3"/>
      <c r="F2" s="3"/>
    </row>
    <row r="3" spans="1:7" ht="15.75" x14ac:dyDescent="0.25">
      <c r="A3" s="223" t="s">
        <v>25</v>
      </c>
      <c r="B3" s="223"/>
      <c r="C3" s="223"/>
      <c r="D3" s="223"/>
      <c r="E3" s="223"/>
      <c r="F3" s="223"/>
      <c r="G3" s="223"/>
    </row>
    <row r="4" spans="1:7" ht="18" x14ac:dyDescent="0.25">
      <c r="A4" s="27"/>
      <c r="B4" s="27"/>
      <c r="C4" s="3"/>
      <c r="D4" s="3"/>
      <c r="E4" s="4"/>
      <c r="F4" s="4"/>
    </row>
    <row r="5" spans="1:7" ht="18" customHeight="1" x14ac:dyDescent="0.25">
      <c r="A5" s="223" t="s">
        <v>7</v>
      </c>
      <c r="B5" s="223"/>
      <c r="C5" s="223"/>
      <c r="D5" s="223"/>
      <c r="E5" s="223"/>
      <c r="F5" s="223"/>
      <c r="G5" s="223"/>
    </row>
    <row r="6" spans="1:7" ht="18" x14ac:dyDescent="0.25">
      <c r="A6" s="27"/>
      <c r="B6" s="27"/>
      <c r="C6" s="3"/>
      <c r="D6" s="3"/>
      <c r="E6" s="4"/>
      <c r="F6" s="4"/>
    </row>
    <row r="7" spans="1:7" ht="15.75" customHeight="1" x14ac:dyDescent="0.25">
      <c r="A7" s="223" t="s">
        <v>18</v>
      </c>
      <c r="B7" s="223"/>
      <c r="C7" s="223"/>
      <c r="D7" s="223"/>
      <c r="E7" s="223"/>
      <c r="F7" s="223"/>
      <c r="G7" s="223"/>
    </row>
    <row r="8" spans="1:7" ht="18" x14ac:dyDescent="0.25">
      <c r="A8" s="27"/>
      <c r="B8" s="27"/>
      <c r="C8" s="3"/>
      <c r="D8" s="3"/>
      <c r="E8" s="4"/>
      <c r="F8" s="4"/>
    </row>
    <row r="9" spans="1:7" ht="30" x14ac:dyDescent="0.25">
      <c r="A9" s="138" t="s">
        <v>19</v>
      </c>
      <c r="B9" s="138" t="s">
        <v>282</v>
      </c>
      <c r="C9" s="138" t="s">
        <v>262</v>
      </c>
      <c r="D9" s="138" t="s">
        <v>263</v>
      </c>
      <c r="E9" s="138" t="s">
        <v>264</v>
      </c>
      <c r="F9" s="138" t="s">
        <v>160</v>
      </c>
      <c r="G9" s="138" t="s">
        <v>160</v>
      </c>
    </row>
    <row r="10" spans="1:7" s="89" customFormat="1" ht="26.25" customHeight="1" x14ac:dyDescent="0.25">
      <c r="A10" s="138">
        <v>1</v>
      </c>
      <c r="B10" s="138">
        <v>2</v>
      </c>
      <c r="C10" s="138">
        <v>3</v>
      </c>
      <c r="D10" s="138">
        <v>4</v>
      </c>
      <c r="E10" s="138">
        <v>5</v>
      </c>
      <c r="F10" s="138" t="s">
        <v>161</v>
      </c>
      <c r="G10" s="138" t="s">
        <v>248</v>
      </c>
    </row>
    <row r="11" spans="1:7" ht="15.75" customHeight="1" x14ac:dyDescent="0.25">
      <c r="A11" s="144" t="s">
        <v>20</v>
      </c>
      <c r="B11" s="180">
        <f>B13+B18</f>
        <v>0</v>
      </c>
      <c r="C11" s="180">
        <f>C13+C18</f>
        <v>3871894.1399999997</v>
      </c>
      <c r="D11" s="180">
        <f t="shared" ref="D11:E11" si="0">D13+D18</f>
        <v>0</v>
      </c>
      <c r="E11" s="180">
        <f t="shared" si="0"/>
        <v>3858047.1299999994</v>
      </c>
      <c r="F11" s="180" t="e">
        <f>E11/B11*100</f>
        <v>#DIV/0!</v>
      </c>
      <c r="G11" s="180">
        <f>E11/C11*100</f>
        <v>99.642371162554554</v>
      </c>
    </row>
    <row r="12" spans="1:7" x14ac:dyDescent="0.25">
      <c r="A12" s="204" t="s">
        <v>63</v>
      </c>
      <c r="B12" s="205"/>
      <c r="C12" s="206"/>
      <c r="D12" s="206"/>
      <c r="E12" s="206"/>
      <c r="F12" s="207"/>
      <c r="G12" s="207"/>
    </row>
    <row r="13" spans="1:7" s="25" customFormat="1" ht="28.5" x14ac:dyDescent="0.25">
      <c r="A13" s="208" t="s">
        <v>64</v>
      </c>
      <c r="B13" s="59"/>
      <c r="C13" s="105">
        <f>'POSEBNI DIO'!E146+'POSEBNI DIO'!E214+'POSEBNI DIO'!E46+'POSEBNI DIO'!E236</f>
        <v>3451406.09</v>
      </c>
      <c r="D13" s="105">
        <f>'POSEBNI DIO'!F146+'POSEBNI DIO'!F214+'POSEBNI DIO'!F46+'POSEBNI DIO'!F236</f>
        <v>0</v>
      </c>
      <c r="E13" s="105">
        <f>'POSEBNI DIO'!G146+'POSEBNI DIO'!G214+'POSEBNI DIO'!G46+'POSEBNI DIO'!G236</f>
        <v>3446470.6999999993</v>
      </c>
      <c r="F13" s="186" t="e">
        <f t="shared" ref="F13:F18" si="1">E13/B13*100</f>
        <v>#DIV/0!</v>
      </c>
      <c r="G13" s="207">
        <f t="shared" ref="G13:G18" si="2">E13/C13*100</f>
        <v>99.857003497377477</v>
      </c>
    </row>
    <row r="14" spans="1:7" s="25" customFormat="1" x14ac:dyDescent="0.25">
      <c r="A14" s="208" t="s">
        <v>65</v>
      </c>
      <c r="B14" s="59"/>
      <c r="C14" s="105"/>
      <c r="D14" s="105"/>
      <c r="E14" s="105"/>
      <c r="F14" s="186"/>
      <c r="G14" s="207"/>
    </row>
    <row r="15" spans="1:7" s="25" customFormat="1" ht="28.5" x14ac:dyDescent="0.25">
      <c r="A15" s="208" t="s">
        <v>66</v>
      </c>
      <c r="B15" s="59"/>
      <c r="C15" s="105"/>
      <c r="D15" s="105"/>
      <c r="E15" s="105"/>
      <c r="F15" s="186"/>
      <c r="G15" s="207"/>
    </row>
    <row r="16" spans="1:7" s="25" customFormat="1" x14ac:dyDescent="0.25">
      <c r="A16" s="208" t="s">
        <v>67</v>
      </c>
      <c r="B16" s="59"/>
      <c r="C16" s="105"/>
      <c r="D16" s="105"/>
      <c r="E16" s="105"/>
      <c r="F16" s="186"/>
      <c r="G16" s="207"/>
    </row>
    <row r="17" spans="1:7" s="25" customFormat="1" ht="28.5" x14ac:dyDescent="0.25">
      <c r="A17" s="208" t="s">
        <v>68</v>
      </c>
      <c r="B17" s="59"/>
      <c r="C17" s="105"/>
      <c r="D17" s="105"/>
      <c r="E17" s="105"/>
      <c r="F17" s="186"/>
      <c r="G17" s="207"/>
    </row>
    <row r="18" spans="1:7" s="25" customFormat="1" x14ac:dyDescent="0.25">
      <c r="A18" s="208" t="s">
        <v>69</v>
      </c>
      <c r="B18" s="59"/>
      <c r="C18" s="105">
        <f>'POSEBNI DIO'!E8+'POSEBNI DIO'!E27+'POSEBNI DIO'!E38+'POSEBNI DIO'!E55+'POSEBNI DIO'!E63+'POSEBNI DIO'!E75+'POSEBNI DIO'!E82+'POSEBNI DIO'!E87+'POSEBNI DIO'!E92+'POSEBNI DIO'!E97+'POSEBNI DIO'!E136+'POSEBNI DIO'!E21</f>
        <v>420488.05000000005</v>
      </c>
      <c r="D18" s="105">
        <f>'POSEBNI DIO'!F8+'POSEBNI DIO'!F27+'POSEBNI DIO'!F38+'POSEBNI DIO'!F55+'POSEBNI DIO'!F63+'POSEBNI DIO'!F75+'POSEBNI DIO'!F82+'POSEBNI DIO'!F87+'POSEBNI DIO'!F92+'POSEBNI DIO'!F97+'POSEBNI DIO'!F136+'POSEBNI DIO'!F21</f>
        <v>0</v>
      </c>
      <c r="E18" s="105">
        <f>'POSEBNI DIO'!G8+'POSEBNI DIO'!G27+'POSEBNI DIO'!G38+'POSEBNI DIO'!G55+'POSEBNI DIO'!G63+'POSEBNI DIO'!G75+'POSEBNI DIO'!G82+'POSEBNI DIO'!G87+'POSEBNI DIO'!G92+'POSEBNI DIO'!G97+'POSEBNI DIO'!G136+'POSEBNI DIO'!G21</f>
        <v>411576.43000000005</v>
      </c>
      <c r="F18" s="186" t="e">
        <f t="shared" si="1"/>
        <v>#DIV/0!</v>
      </c>
      <c r="G18" s="207">
        <f t="shared" si="2"/>
        <v>97.880648451246117</v>
      </c>
    </row>
    <row r="19" spans="1:7" s="25" customFormat="1" x14ac:dyDescent="0.25">
      <c r="A19" s="208" t="s">
        <v>70</v>
      </c>
      <c r="B19" s="209"/>
      <c r="C19" s="50"/>
      <c r="D19" s="50"/>
      <c r="E19" s="50"/>
      <c r="F19" s="207"/>
      <c r="G19" s="207"/>
    </row>
    <row r="20" spans="1:7" s="25" customFormat="1" ht="28.5" x14ac:dyDescent="0.25">
      <c r="A20" s="208" t="s">
        <v>71</v>
      </c>
      <c r="B20" s="209"/>
      <c r="C20" s="50"/>
      <c r="D20" s="50"/>
      <c r="E20" s="50"/>
      <c r="F20" s="104"/>
      <c r="G20" s="207"/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80" zoomScaleNormal="80" workbookViewId="0">
      <selection activeCell="D18" sqref="D18"/>
    </sheetView>
  </sheetViews>
  <sheetFormatPr defaultRowHeight="15" x14ac:dyDescent="0.25"/>
  <cols>
    <col min="1" max="1" width="8.85546875" customWidth="1"/>
    <col min="2" max="2" width="9.5703125" customWidth="1"/>
    <col min="3" max="3" width="6.7109375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20.28515625" customWidth="1"/>
  </cols>
  <sheetData>
    <row r="1" spans="1:10" ht="42" customHeight="1" x14ac:dyDescent="0.25">
      <c r="A1" s="223" t="s">
        <v>284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ht="18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6"/>
    </row>
    <row r="3" spans="1:10" ht="15.75" customHeight="1" x14ac:dyDescent="0.25">
      <c r="A3" s="223" t="s">
        <v>25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0" ht="18" x14ac:dyDescent="0.25">
      <c r="A4" s="87"/>
      <c r="B4" s="87"/>
      <c r="C4" s="87"/>
      <c r="D4" s="87"/>
      <c r="E4" s="87"/>
      <c r="F4" s="87"/>
      <c r="G4" s="87"/>
      <c r="H4" s="88"/>
      <c r="I4" s="88"/>
      <c r="J4" s="86"/>
    </row>
    <row r="5" spans="1:10" ht="18" customHeight="1" x14ac:dyDescent="0.25">
      <c r="A5" s="223" t="s">
        <v>21</v>
      </c>
      <c r="B5" s="223"/>
      <c r="C5" s="223"/>
      <c r="D5" s="223"/>
      <c r="E5" s="223"/>
      <c r="F5" s="223"/>
      <c r="G5" s="223"/>
      <c r="H5" s="223"/>
      <c r="I5" s="223"/>
      <c r="J5" s="223"/>
    </row>
    <row r="6" spans="1:10" ht="18" x14ac:dyDescent="0.25">
      <c r="A6" s="3"/>
      <c r="B6" s="3"/>
      <c r="C6" s="3"/>
      <c r="D6" s="3"/>
      <c r="E6" s="11"/>
      <c r="F6" s="3"/>
      <c r="G6" s="3"/>
      <c r="H6" s="4"/>
      <c r="I6" s="4"/>
    </row>
    <row r="7" spans="1:10" ht="30" x14ac:dyDescent="0.25">
      <c r="A7" s="138" t="s">
        <v>8</v>
      </c>
      <c r="B7" s="137" t="s">
        <v>9</v>
      </c>
      <c r="C7" s="137" t="s">
        <v>10</v>
      </c>
      <c r="D7" s="137" t="s">
        <v>37</v>
      </c>
      <c r="E7" s="138" t="s">
        <v>282</v>
      </c>
      <c r="F7" s="138" t="s">
        <v>262</v>
      </c>
      <c r="G7" s="138" t="s">
        <v>263</v>
      </c>
      <c r="H7" s="138" t="s">
        <v>283</v>
      </c>
      <c r="I7" s="138" t="s">
        <v>160</v>
      </c>
      <c r="J7" s="138" t="s">
        <v>160</v>
      </c>
    </row>
    <row r="8" spans="1:10" ht="30" x14ac:dyDescent="0.25">
      <c r="A8" s="147">
        <v>8</v>
      </c>
      <c r="B8" s="147"/>
      <c r="C8" s="147"/>
      <c r="D8" s="147" t="s">
        <v>22</v>
      </c>
      <c r="E8" s="147"/>
      <c r="F8" s="210"/>
      <c r="G8" s="210"/>
      <c r="H8" s="210"/>
      <c r="I8" s="210"/>
      <c r="J8" s="210"/>
    </row>
    <row r="9" spans="1:10" s="26" customFormat="1" ht="28.5" x14ac:dyDescent="0.25">
      <c r="A9" s="162"/>
      <c r="B9" s="162">
        <v>81</v>
      </c>
      <c r="C9" s="162"/>
      <c r="D9" s="162" t="s">
        <v>62</v>
      </c>
      <c r="E9" s="162"/>
      <c r="F9" s="210"/>
      <c r="G9" s="210"/>
      <c r="H9" s="210"/>
      <c r="I9" s="210"/>
      <c r="J9" s="210"/>
    </row>
    <row r="10" spans="1:10" x14ac:dyDescent="0.25">
      <c r="A10" s="147"/>
      <c r="B10" s="147"/>
      <c r="C10" s="211" t="s">
        <v>46</v>
      </c>
      <c r="D10" s="211" t="s">
        <v>47</v>
      </c>
      <c r="E10" s="211"/>
      <c r="F10" s="210"/>
      <c r="G10" s="210"/>
      <c r="H10" s="210"/>
      <c r="I10" s="210"/>
      <c r="J10" s="210"/>
    </row>
    <row r="11" spans="1:10" x14ac:dyDescent="0.25">
      <c r="A11" s="147"/>
      <c r="B11" s="212" t="s">
        <v>34</v>
      </c>
      <c r="C11" s="211"/>
      <c r="D11" s="211"/>
      <c r="E11" s="211"/>
      <c r="F11" s="210"/>
      <c r="G11" s="210"/>
      <c r="H11" s="210"/>
      <c r="I11" s="210"/>
      <c r="J11" s="210"/>
    </row>
    <row r="12" spans="1:10" x14ac:dyDescent="0.25">
      <c r="A12" s="147"/>
      <c r="B12" s="162">
        <v>84</v>
      </c>
      <c r="C12" s="162"/>
      <c r="D12" s="162" t="s">
        <v>29</v>
      </c>
      <c r="E12" s="162"/>
      <c r="F12" s="210"/>
      <c r="G12" s="210"/>
      <c r="H12" s="210"/>
      <c r="I12" s="210"/>
      <c r="J12" s="210"/>
    </row>
    <row r="13" spans="1:10" ht="28.5" x14ac:dyDescent="0.25">
      <c r="A13" s="158"/>
      <c r="B13" s="158"/>
      <c r="C13" s="154" t="s">
        <v>60</v>
      </c>
      <c r="D13" s="213" t="s">
        <v>61</v>
      </c>
      <c r="E13" s="213"/>
      <c r="F13" s="210"/>
      <c r="G13" s="210"/>
      <c r="H13" s="210"/>
      <c r="I13" s="210"/>
      <c r="J13" s="210"/>
    </row>
    <row r="14" spans="1:10" ht="30" x14ac:dyDescent="0.25">
      <c r="A14" s="214">
        <v>5</v>
      </c>
      <c r="B14" s="215"/>
      <c r="C14" s="215"/>
      <c r="D14" s="216" t="s">
        <v>23</v>
      </c>
      <c r="E14" s="216"/>
      <c r="F14" s="210"/>
      <c r="G14" s="210"/>
      <c r="H14" s="210"/>
      <c r="I14" s="210"/>
      <c r="J14" s="210"/>
    </row>
    <row r="15" spans="1:10" ht="28.5" x14ac:dyDescent="0.25">
      <c r="A15" s="162"/>
      <c r="B15" s="162">
        <v>54</v>
      </c>
      <c r="C15" s="162"/>
      <c r="D15" s="217" t="s">
        <v>30</v>
      </c>
      <c r="E15" s="217"/>
      <c r="F15" s="210"/>
      <c r="G15" s="210"/>
      <c r="H15" s="210"/>
      <c r="I15" s="210"/>
      <c r="J15" s="218"/>
    </row>
    <row r="16" spans="1:10" x14ac:dyDescent="0.25">
      <c r="A16" s="158"/>
      <c r="B16" s="158"/>
      <c r="C16" s="154" t="s">
        <v>50</v>
      </c>
      <c r="D16" s="154" t="s">
        <v>12</v>
      </c>
      <c r="E16" s="154"/>
      <c r="F16" s="210"/>
      <c r="G16" s="210"/>
      <c r="H16" s="210"/>
      <c r="I16" s="210"/>
      <c r="J16" s="210"/>
    </row>
    <row r="17" spans="1:10" x14ac:dyDescent="0.25">
      <c r="A17" s="158"/>
      <c r="B17" s="158"/>
      <c r="C17" s="211" t="s">
        <v>46</v>
      </c>
      <c r="D17" s="211" t="s">
        <v>47</v>
      </c>
      <c r="E17" s="211"/>
      <c r="F17" s="210"/>
      <c r="G17" s="210"/>
      <c r="H17" s="210"/>
      <c r="I17" s="210"/>
      <c r="J17" s="210"/>
    </row>
    <row r="18" spans="1:10" ht="28.5" x14ac:dyDescent="0.25">
      <c r="A18" s="162"/>
      <c r="B18" s="162"/>
      <c r="C18" s="154" t="s">
        <v>55</v>
      </c>
      <c r="D18" s="213" t="s">
        <v>56</v>
      </c>
      <c r="E18" s="154"/>
      <c r="F18" s="210"/>
      <c r="G18" s="210"/>
      <c r="H18" s="210"/>
      <c r="I18" s="210"/>
      <c r="J18" s="218"/>
    </row>
    <row r="19" spans="1:10" ht="28.5" x14ac:dyDescent="0.25">
      <c r="A19" s="158"/>
      <c r="B19" s="158"/>
      <c r="C19" s="154" t="s">
        <v>43</v>
      </c>
      <c r="D19" s="213" t="s">
        <v>44</v>
      </c>
      <c r="E19" s="213"/>
      <c r="F19" s="210"/>
      <c r="G19" s="210"/>
      <c r="H19" s="210"/>
      <c r="I19" s="210"/>
      <c r="J19" s="210"/>
    </row>
    <row r="20" spans="1:10" x14ac:dyDescent="0.25">
      <c r="A20" s="158"/>
      <c r="B20" s="212"/>
      <c r="C20" s="154" t="s">
        <v>53</v>
      </c>
      <c r="D20" s="154" t="s">
        <v>54</v>
      </c>
      <c r="E20" s="154"/>
      <c r="F20" s="210"/>
      <c r="G20" s="210"/>
      <c r="H20" s="210"/>
      <c r="I20" s="210"/>
      <c r="J20" s="210"/>
    </row>
    <row r="21" spans="1:10" x14ac:dyDescent="0.25">
      <c r="A21" s="158"/>
      <c r="B21" s="158"/>
      <c r="C21" s="154" t="s">
        <v>39</v>
      </c>
      <c r="D21" s="154" t="s">
        <v>40</v>
      </c>
      <c r="E21" s="154"/>
      <c r="F21" s="210"/>
      <c r="G21" s="210"/>
      <c r="H21" s="210"/>
      <c r="I21" s="210"/>
      <c r="J21" s="210"/>
    </row>
    <row r="22" spans="1:10" x14ac:dyDescent="0.25">
      <c r="A22" s="158"/>
      <c r="B22" s="212"/>
      <c r="C22" s="154" t="s">
        <v>41</v>
      </c>
      <c r="D22" s="154" t="s">
        <v>42</v>
      </c>
      <c r="E22" s="154"/>
      <c r="F22" s="210"/>
      <c r="G22" s="210"/>
      <c r="H22" s="210"/>
      <c r="I22" s="210"/>
      <c r="J22" s="210"/>
    </row>
    <row r="23" spans="1:10" s="25" customFormat="1" x14ac:dyDescent="0.25">
      <c r="A23" s="154"/>
      <c r="B23" s="211"/>
      <c r="C23" s="211" t="s">
        <v>48</v>
      </c>
      <c r="D23" s="211" t="s">
        <v>49</v>
      </c>
      <c r="E23" s="211"/>
      <c r="F23" s="219"/>
      <c r="G23" s="219"/>
      <c r="H23" s="219"/>
      <c r="I23" s="219"/>
      <c r="J23" s="219"/>
    </row>
    <row r="24" spans="1:10" ht="28.5" x14ac:dyDescent="0.25">
      <c r="A24" s="162"/>
      <c r="B24" s="162"/>
      <c r="C24" s="154" t="s">
        <v>51</v>
      </c>
      <c r="D24" s="213" t="s">
        <v>52</v>
      </c>
      <c r="E24" s="154"/>
      <c r="F24" s="210"/>
      <c r="G24" s="210"/>
      <c r="H24" s="210"/>
      <c r="I24" s="210"/>
      <c r="J24" s="218"/>
    </row>
  </sheetData>
  <mergeCells count="3">
    <mergeCell ref="A5:J5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"/>
  <sheetViews>
    <sheetView topLeftCell="A91" zoomScale="90" zoomScaleNormal="90" workbookViewId="0">
      <selection activeCell="A3" sqref="A3:H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customWidth="1"/>
    <col min="4" max="4" width="34.140625" customWidth="1"/>
    <col min="5" max="5" width="23.7109375" customWidth="1"/>
    <col min="6" max="6" width="18" customWidth="1"/>
    <col min="7" max="7" width="23.42578125" customWidth="1"/>
    <col min="8" max="8" width="10.42578125" bestFit="1" customWidth="1"/>
  </cols>
  <sheetData>
    <row r="1" spans="1:10" ht="50.25" customHeight="1" x14ac:dyDescent="0.25">
      <c r="A1" s="223" t="s">
        <v>259</v>
      </c>
      <c r="B1" s="223"/>
      <c r="C1" s="223"/>
      <c r="D1" s="223"/>
      <c r="E1" s="223"/>
      <c r="F1" s="223"/>
      <c r="G1" s="223"/>
      <c r="H1" s="223"/>
      <c r="I1" s="90"/>
      <c r="J1" s="90"/>
    </row>
    <row r="2" spans="1:10" ht="18" x14ac:dyDescent="0.25">
      <c r="A2" s="84"/>
      <c r="B2" s="84"/>
      <c r="C2" s="84"/>
      <c r="D2" s="84"/>
      <c r="E2" s="84"/>
      <c r="F2" s="84"/>
      <c r="G2" s="85"/>
      <c r="H2" s="83"/>
    </row>
    <row r="3" spans="1:10" ht="18" customHeight="1" x14ac:dyDescent="0.25">
      <c r="A3" s="223" t="s">
        <v>24</v>
      </c>
      <c r="B3" s="223"/>
      <c r="C3" s="223"/>
      <c r="D3" s="223"/>
      <c r="E3" s="223"/>
      <c r="F3" s="223"/>
      <c r="G3" s="223"/>
      <c r="H3" s="223"/>
    </row>
    <row r="4" spans="1:10" ht="18" x14ac:dyDescent="0.25">
      <c r="A4" s="3"/>
      <c r="B4" s="3"/>
      <c r="C4" s="3"/>
      <c r="D4" s="263" t="s">
        <v>218</v>
      </c>
      <c r="E4" s="263"/>
      <c r="F4" s="263"/>
      <c r="G4" s="263"/>
    </row>
    <row r="5" spans="1:10" ht="45" x14ac:dyDescent="0.25">
      <c r="A5" s="273" t="s">
        <v>26</v>
      </c>
      <c r="B5" s="274"/>
      <c r="C5" s="275"/>
      <c r="D5" s="137" t="s">
        <v>27</v>
      </c>
      <c r="E5" s="138" t="s">
        <v>262</v>
      </c>
      <c r="F5" s="138" t="s">
        <v>263</v>
      </c>
      <c r="G5" s="138" t="s">
        <v>264</v>
      </c>
      <c r="H5" s="138" t="s">
        <v>133</v>
      </c>
    </row>
    <row r="6" spans="1:10" ht="29.25" customHeight="1" x14ac:dyDescent="0.25">
      <c r="A6" s="264">
        <v>1</v>
      </c>
      <c r="B6" s="265"/>
      <c r="C6" s="265"/>
      <c r="D6" s="266"/>
      <c r="E6" s="7">
        <v>2</v>
      </c>
      <c r="F6" s="7">
        <v>3</v>
      </c>
      <c r="G6" s="7">
        <v>4</v>
      </c>
      <c r="H6" s="7" t="s">
        <v>237</v>
      </c>
    </row>
    <row r="7" spans="1:10" ht="30" x14ac:dyDescent="0.25">
      <c r="A7" s="270" t="s">
        <v>85</v>
      </c>
      <c r="B7" s="271"/>
      <c r="C7" s="272"/>
      <c r="D7" s="134" t="s">
        <v>86</v>
      </c>
      <c r="E7" s="135">
        <f>E8+E21+E27+E38+E55+E63+E75+E82+E87+E92+E97+E136+E46</f>
        <v>423788.05000000005</v>
      </c>
      <c r="F7" s="135">
        <f t="shared" ref="F7" si="0">F8+F21+F27+F38+F55+F63+F75+F82+F87+F92+F97+F136+F46</f>
        <v>0</v>
      </c>
      <c r="G7" s="135">
        <f>G8+G21+G27+G38+G55+G63+G75+G82+G87+G92+G97+G136+G46</f>
        <v>414779.02000000008</v>
      </c>
      <c r="H7" s="135">
        <f>G7/E7*100</f>
        <v>97.874166107326531</v>
      </c>
    </row>
    <row r="8" spans="1:10" ht="27.75" customHeight="1" x14ac:dyDescent="0.25">
      <c r="A8" s="257" t="s">
        <v>87</v>
      </c>
      <c r="B8" s="258"/>
      <c r="C8" s="259"/>
      <c r="D8" s="54" t="s">
        <v>88</v>
      </c>
      <c r="E8" s="55">
        <f>E9+E14+E18</f>
        <v>2430.5</v>
      </c>
      <c r="F8" s="55">
        <f t="shared" ref="F8:G8" si="1">F9+F14+F18</f>
        <v>0</v>
      </c>
      <c r="G8" s="55">
        <f t="shared" si="1"/>
        <v>2390</v>
      </c>
      <c r="H8" s="55">
        <f>G8/E8*100</f>
        <v>98.3336761983131</v>
      </c>
    </row>
    <row r="9" spans="1:10" s="25" customFormat="1" x14ac:dyDescent="0.25">
      <c r="A9" s="254" t="s">
        <v>89</v>
      </c>
      <c r="B9" s="255"/>
      <c r="C9" s="256"/>
      <c r="D9" s="57" t="s">
        <v>12</v>
      </c>
      <c r="E9" s="58">
        <f t="shared" ref="E9:F9" si="2">E10</f>
        <v>140</v>
      </c>
      <c r="F9" s="58">
        <f t="shared" si="2"/>
        <v>0</v>
      </c>
      <c r="G9" s="58">
        <f>G10</f>
        <v>140</v>
      </c>
      <c r="H9" s="58">
        <f>G9/E9*100</f>
        <v>100</v>
      </c>
    </row>
    <row r="10" spans="1:10" x14ac:dyDescent="0.25">
      <c r="A10" s="97">
        <v>3</v>
      </c>
      <c r="B10" s="96"/>
      <c r="C10" s="98"/>
      <c r="D10" s="12" t="s">
        <v>15</v>
      </c>
      <c r="E10" s="46">
        <f>E11</f>
        <v>140</v>
      </c>
      <c r="F10" s="46"/>
      <c r="G10" s="46">
        <f>G11</f>
        <v>140</v>
      </c>
      <c r="H10" s="77">
        <f>G10/E10*100</f>
        <v>100</v>
      </c>
    </row>
    <row r="11" spans="1:10" x14ac:dyDescent="0.25">
      <c r="A11" s="94"/>
      <c r="B11" s="96">
        <v>32</v>
      </c>
      <c r="C11" s="95"/>
      <c r="D11" s="12" t="s">
        <v>28</v>
      </c>
      <c r="E11" s="46">
        <v>140</v>
      </c>
      <c r="F11" s="46"/>
      <c r="G11" s="46">
        <f>G12+G13</f>
        <v>140</v>
      </c>
      <c r="H11" s="77">
        <f t="shared" ref="H11:H20" si="3">G11/E11*100</f>
        <v>100</v>
      </c>
    </row>
    <row r="12" spans="1:10" s="89" customFormat="1" x14ac:dyDescent="0.25">
      <c r="A12" s="267">
        <v>3231</v>
      </c>
      <c r="B12" s="268"/>
      <c r="C12" s="269"/>
      <c r="D12" s="91" t="s">
        <v>144</v>
      </c>
      <c r="E12" s="46"/>
      <c r="F12" s="46"/>
      <c r="G12" s="46">
        <v>0</v>
      </c>
      <c r="H12" s="77" t="e">
        <f t="shared" si="3"/>
        <v>#DIV/0!</v>
      </c>
    </row>
    <row r="13" spans="1:10" s="89" customFormat="1" ht="25.5" x14ac:dyDescent="0.25">
      <c r="A13" s="267">
        <v>3291</v>
      </c>
      <c r="B13" s="268"/>
      <c r="C13" s="269"/>
      <c r="D13" s="91" t="s">
        <v>162</v>
      </c>
      <c r="E13" s="46"/>
      <c r="F13" s="46"/>
      <c r="G13" s="46">
        <v>140</v>
      </c>
      <c r="H13" s="77" t="e">
        <f t="shared" si="3"/>
        <v>#DIV/0!</v>
      </c>
    </row>
    <row r="14" spans="1:10" s="89" customFormat="1" x14ac:dyDescent="0.25">
      <c r="A14" s="254" t="s">
        <v>260</v>
      </c>
      <c r="B14" s="255"/>
      <c r="C14" s="256"/>
      <c r="D14" s="128" t="s">
        <v>47</v>
      </c>
      <c r="E14" s="58">
        <f>E15</f>
        <v>2250</v>
      </c>
      <c r="F14" s="58"/>
      <c r="G14" s="58">
        <f>G15</f>
        <v>2250</v>
      </c>
      <c r="H14" s="58">
        <f t="shared" si="3"/>
        <v>100</v>
      </c>
    </row>
    <row r="15" spans="1:10" s="89" customFormat="1" x14ac:dyDescent="0.25">
      <c r="A15" s="130">
        <v>3</v>
      </c>
      <c r="B15" s="131"/>
      <c r="C15" s="132"/>
      <c r="D15" s="91" t="s">
        <v>15</v>
      </c>
      <c r="E15" s="46">
        <f>E16</f>
        <v>2250</v>
      </c>
      <c r="F15" s="46"/>
      <c r="G15" s="46">
        <f>G16</f>
        <v>2250</v>
      </c>
      <c r="H15" s="77">
        <f t="shared" si="3"/>
        <v>100</v>
      </c>
    </row>
    <row r="16" spans="1:10" s="89" customFormat="1" ht="25.5" x14ac:dyDescent="0.25">
      <c r="A16" s="130"/>
      <c r="B16" s="131">
        <v>37</v>
      </c>
      <c r="C16" s="132"/>
      <c r="D16" s="91" t="s">
        <v>98</v>
      </c>
      <c r="E16" s="46">
        <f>E17</f>
        <v>2250</v>
      </c>
      <c r="F16" s="46"/>
      <c r="G16" s="46">
        <f>G17</f>
        <v>2250</v>
      </c>
      <c r="H16" s="77">
        <f t="shared" si="3"/>
        <v>100</v>
      </c>
    </row>
    <row r="17" spans="1:8" s="89" customFormat="1" x14ac:dyDescent="0.25">
      <c r="A17" s="130"/>
      <c r="B17" s="131"/>
      <c r="C17" s="132">
        <v>37219</v>
      </c>
      <c r="D17" s="91" t="s">
        <v>261</v>
      </c>
      <c r="E17" s="46">
        <v>2250</v>
      </c>
      <c r="F17" s="46"/>
      <c r="G17" s="46">
        <v>2250</v>
      </c>
      <c r="H17" s="77">
        <f t="shared" si="3"/>
        <v>100</v>
      </c>
    </row>
    <row r="18" spans="1:8" s="89" customFormat="1" x14ac:dyDescent="0.25">
      <c r="A18" s="254" t="s">
        <v>247</v>
      </c>
      <c r="B18" s="255"/>
      <c r="C18" s="256"/>
      <c r="D18" s="128" t="s">
        <v>130</v>
      </c>
      <c r="E18" s="58">
        <f>E19</f>
        <v>40.5</v>
      </c>
      <c r="F18" s="58">
        <f t="shared" ref="F18:G18" si="4">F19</f>
        <v>0</v>
      </c>
      <c r="G18" s="58">
        <f t="shared" si="4"/>
        <v>0</v>
      </c>
      <c r="H18" s="58">
        <f t="shared" si="3"/>
        <v>0</v>
      </c>
    </row>
    <row r="19" spans="1:8" s="89" customFormat="1" x14ac:dyDescent="0.25">
      <c r="A19" s="130">
        <v>3</v>
      </c>
      <c r="B19" s="131"/>
      <c r="C19" s="132"/>
      <c r="D19" s="91" t="s">
        <v>15</v>
      </c>
      <c r="E19" s="46">
        <f>E20</f>
        <v>40.5</v>
      </c>
      <c r="F19" s="46"/>
      <c r="G19" s="46">
        <v>0</v>
      </c>
      <c r="H19" s="77">
        <f t="shared" si="3"/>
        <v>0</v>
      </c>
    </row>
    <row r="20" spans="1:8" s="89" customFormat="1" x14ac:dyDescent="0.25">
      <c r="A20" s="130"/>
      <c r="B20" s="131">
        <v>32</v>
      </c>
      <c r="C20" s="132"/>
      <c r="D20" s="91" t="s">
        <v>28</v>
      </c>
      <c r="E20" s="46">
        <v>40.5</v>
      </c>
      <c r="F20" s="46"/>
      <c r="G20" s="46">
        <v>0</v>
      </c>
      <c r="H20" s="77">
        <f t="shared" si="3"/>
        <v>0</v>
      </c>
    </row>
    <row r="21" spans="1:8" x14ac:dyDescent="0.25">
      <c r="A21" s="257" t="s">
        <v>90</v>
      </c>
      <c r="B21" s="258"/>
      <c r="C21" s="259"/>
      <c r="D21" s="54" t="s">
        <v>91</v>
      </c>
      <c r="E21" s="55">
        <f>E22</f>
        <v>729.99</v>
      </c>
      <c r="F21" s="55">
        <f t="shared" ref="F21:G21" si="5">F22</f>
        <v>0</v>
      </c>
      <c r="G21" s="55">
        <f t="shared" si="5"/>
        <v>729.99</v>
      </c>
      <c r="H21" s="82">
        <f>G21/E21*100</f>
        <v>100</v>
      </c>
    </row>
    <row r="22" spans="1:8" s="25" customFormat="1" x14ac:dyDescent="0.25">
      <c r="A22" s="254" t="s">
        <v>89</v>
      </c>
      <c r="B22" s="255"/>
      <c r="C22" s="256"/>
      <c r="D22" s="57" t="s">
        <v>12</v>
      </c>
      <c r="E22" s="58">
        <f>E23</f>
        <v>729.99</v>
      </c>
      <c r="F22" s="58">
        <f t="shared" ref="F22:G22" si="6">F23</f>
        <v>0</v>
      </c>
      <c r="G22" s="58">
        <f t="shared" si="6"/>
        <v>729.99</v>
      </c>
      <c r="H22" s="58">
        <f>G22/E22*100</f>
        <v>100</v>
      </c>
    </row>
    <row r="23" spans="1:8" x14ac:dyDescent="0.25">
      <c r="A23" s="41">
        <v>3</v>
      </c>
      <c r="B23" s="42"/>
      <c r="C23" s="43"/>
      <c r="D23" s="40" t="s">
        <v>15</v>
      </c>
      <c r="E23" s="46">
        <f>E24</f>
        <v>729.99</v>
      </c>
      <c r="F23" s="46"/>
      <c r="G23" s="46">
        <f>G24</f>
        <v>729.99</v>
      </c>
      <c r="H23" s="77">
        <f>G23/E23*100</f>
        <v>100</v>
      </c>
    </row>
    <row r="24" spans="1:8" x14ac:dyDescent="0.25">
      <c r="A24" s="41"/>
      <c r="B24" s="42">
        <v>31</v>
      </c>
      <c r="C24" s="43"/>
      <c r="D24" s="40" t="s">
        <v>16</v>
      </c>
      <c r="E24" s="46">
        <v>729.99</v>
      </c>
      <c r="F24" s="46"/>
      <c r="G24" s="46">
        <f>G25+G26</f>
        <v>729.99</v>
      </c>
      <c r="H24" s="77">
        <f t="shared" ref="H24:H26" si="7">G24/E24*100</f>
        <v>100</v>
      </c>
    </row>
    <row r="25" spans="1:8" s="89" customFormat="1" x14ac:dyDescent="0.25">
      <c r="A25" s="78"/>
      <c r="B25" s="79"/>
      <c r="C25" s="80">
        <v>3111</v>
      </c>
      <c r="D25" s="91" t="s">
        <v>151</v>
      </c>
      <c r="E25" s="46"/>
      <c r="F25" s="46"/>
      <c r="G25" s="46">
        <v>626.59</v>
      </c>
      <c r="H25" s="77" t="e">
        <f t="shared" si="7"/>
        <v>#DIV/0!</v>
      </c>
    </row>
    <row r="26" spans="1:8" s="89" customFormat="1" ht="25.5" x14ac:dyDescent="0.25">
      <c r="A26" s="78"/>
      <c r="B26" s="79"/>
      <c r="C26" s="80">
        <v>3132</v>
      </c>
      <c r="D26" s="91" t="s">
        <v>153</v>
      </c>
      <c r="E26" s="46"/>
      <c r="F26" s="46"/>
      <c r="G26" s="46">
        <v>103.4</v>
      </c>
      <c r="H26" s="77" t="e">
        <f t="shared" si="7"/>
        <v>#DIV/0!</v>
      </c>
    </row>
    <row r="27" spans="1:8" ht="25.5" x14ac:dyDescent="0.25">
      <c r="A27" s="257" t="s">
        <v>92</v>
      </c>
      <c r="B27" s="258"/>
      <c r="C27" s="259"/>
      <c r="D27" s="54" t="s">
        <v>93</v>
      </c>
      <c r="E27" s="55">
        <f t="shared" ref="E27" si="8">E28</f>
        <v>27934.799999999999</v>
      </c>
      <c r="F27" s="55">
        <f t="shared" ref="F27" si="9">F28</f>
        <v>0</v>
      </c>
      <c r="G27" s="55">
        <f t="shared" ref="G27" si="10">G28</f>
        <v>24910.63</v>
      </c>
      <c r="H27" s="82">
        <f>G27/E27*100</f>
        <v>89.174184171714145</v>
      </c>
    </row>
    <row r="28" spans="1:8" s="25" customFormat="1" ht="15" customHeight="1" x14ac:dyDescent="0.25">
      <c r="A28" s="254" t="s">
        <v>89</v>
      </c>
      <c r="B28" s="255"/>
      <c r="C28" s="256"/>
      <c r="D28" s="57" t="s">
        <v>12</v>
      </c>
      <c r="E28" s="58">
        <f t="shared" ref="E28:F28" si="11">E29</f>
        <v>27934.799999999999</v>
      </c>
      <c r="F28" s="58">
        <f t="shared" si="11"/>
        <v>0</v>
      </c>
      <c r="G28" s="58">
        <f>G29</f>
        <v>24910.63</v>
      </c>
      <c r="H28" s="58">
        <f>G28/E28*100</f>
        <v>89.174184171714145</v>
      </c>
    </row>
    <row r="29" spans="1:8" ht="20.25" customHeight="1" x14ac:dyDescent="0.25">
      <c r="A29" s="97">
        <v>3</v>
      </c>
      <c r="B29" s="96"/>
      <c r="C29" s="98"/>
      <c r="D29" s="40" t="s">
        <v>15</v>
      </c>
      <c r="E29" s="46">
        <f t="shared" ref="E29:F29" si="12">E30+E34</f>
        <v>27934.799999999999</v>
      </c>
      <c r="F29" s="46">
        <f t="shared" si="12"/>
        <v>0</v>
      </c>
      <c r="G29" s="46">
        <f>G30+G34</f>
        <v>24910.63</v>
      </c>
      <c r="H29" s="77">
        <f>G29/E29*100</f>
        <v>89.174184171714145</v>
      </c>
    </row>
    <row r="30" spans="1:8" ht="19.5" customHeight="1" x14ac:dyDescent="0.25">
      <c r="A30" s="97"/>
      <c r="B30" s="96">
        <v>31</v>
      </c>
      <c r="C30" s="98"/>
      <c r="D30" s="40" t="s">
        <v>16</v>
      </c>
      <c r="E30" s="46">
        <v>24900</v>
      </c>
      <c r="F30" s="46"/>
      <c r="G30" s="46">
        <f>SUM(G31:G33)</f>
        <v>22033.63</v>
      </c>
      <c r="H30" s="77">
        <f t="shared" ref="H30:H37" si="13">G30/E30*100</f>
        <v>88.488473895582331</v>
      </c>
    </row>
    <row r="31" spans="1:8" s="89" customFormat="1" ht="21" customHeight="1" x14ac:dyDescent="0.25">
      <c r="A31" s="97"/>
      <c r="B31" s="96"/>
      <c r="C31" s="98">
        <v>3111</v>
      </c>
      <c r="D31" s="91" t="s">
        <v>151</v>
      </c>
      <c r="E31" s="46"/>
      <c r="F31" s="46"/>
      <c r="G31" s="46">
        <v>15222</v>
      </c>
      <c r="H31" s="77" t="e">
        <f t="shared" si="13"/>
        <v>#DIV/0!</v>
      </c>
    </row>
    <row r="32" spans="1:8" s="89" customFormat="1" ht="18" customHeight="1" x14ac:dyDescent="0.25">
      <c r="A32" s="97"/>
      <c r="B32" s="96"/>
      <c r="C32" s="98">
        <v>3121</v>
      </c>
      <c r="D32" s="91" t="s">
        <v>152</v>
      </c>
      <c r="E32" s="46"/>
      <c r="F32" s="46"/>
      <c r="G32" s="46">
        <v>4300</v>
      </c>
      <c r="H32" s="77" t="e">
        <f t="shared" si="13"/>
        <v>#DIV/0!</v>
      </c>
    </row>
    <row r="33" spans="1:8" s="89" customFormat="1" ht="25.5" x14ac:dyDescent="0.25">
      <c r="A33" s="97"/>
      <c r="B33" s="96"/>
      <c r="C33" s="98">
        <v>3132</v>
      </c>
      <c r="D33" s="91" t="s">
        <v>153</v>
      </c>
      <c r="E33" s="46"/>
      <c r="F33" s="46"/>
      <c r="G33" s="46">
        <v>2511.63</v>
      </c>
      <c r="H33" s="77" t="e">
        <f t="shared" si="13"/>
        <v>#DIV/0!</v>
      </c>
    </row>
    <row r="34" spans="1:8" ht="20.25" customHeight="1" x14ac:dyDescent="0.25">
      <c r="A34" s="97"/>
      <c r="B34" s="96">
        <v>32</v>
      </c>
      <c r="C34" s="98"/>
      <c r="D34" s="71" t="s">
        <v>28</v>
      </c>
      <c r="E34" s="46">
        <v>3034.8</v>
      </c>
      <c r="F34" s="46"/>
      <c r="G34" s="46">
        <f>SUM(G35:G37)</f>
        <v>2877</v>
      </c>
      <c r="H34" s="77">
        <f t="shared" si="13"/>
        <v>94.800316330565437</v>
      </c>
    </row>
    <row r="35" spans="1:8" s="89" customFormat="1" ht="20.25" customHeight="1" x14ac:dyDescent="0.25">
      <c r="A35" s="97"/>
      <c r="B35" s="96"/>
      <c r="C35" s="98">
        <v>3211</v>
      </c>
      <c r="D35" s="91" t="s">
        <v>142</v>
      </c>
      <c r="E35" s="46"/>
      <c r="F35" s="46"/>
      <c r="G35" s="46">
        <v>0</v>
      </c>
      <c r="H35" s="77" t="e">
        <f t="shared" si="13"/>
        <v>#DIV/0!</v>
      </c>
    </row>
    <row r="36" spans="1:8" s="89" customFormat="1" ht="26.25" customHeight="1" x14ac:dyDescent="0.25">
      <c r="A36" s="97"/>
      <c r="B36" s="96"/>
      <c r="C36" s="98">
        <v>3212</v>
      </c>
      <c r="D36" s="91" t="s">
        <v>163</v>
      </c>
      <c r="E36" s="46"/>
      <c r="F36" s="46"/>
      <c r="G36" s="46">
        <v>2877</v>
      </c>
      <c r="H36" s="77" t="e">
        <f t="shared" si="13"/>
        <v>#DIV/0!</v>
      </c>
    </row>
    <row r="37" spans="1:8" s="89" customFormat="1" ht="21.75" customHeight="1" x14ac:dyDescent="0.25">
      <c r="A37" s="97"/>
      <c r="B37" s="96"/>
      <c r="C37" s="98">
        <v>3236</v>
      </c>
      <c r="D37" s="91" t="s">
        <v>172</v>
      </c>
      <c r="E37" s="46"/>
      <c r="F37" s="46"/>
      <c r="G37" s="46">
        <v>0</v>
      </c>
      <c r="H37" s="77" t="e">
        <f t="shared" si="13"/>
        <v>#DIV/0!</v>
      </c>
    </row>
    <row r="38" spans="1:8" ht="42.75" customHeight="1" x14ac:dyDescent="0.25">
      <c r="A38" s="257" t="s">
        <v>94</v>
      </c>
      <c r="B38" s="258"/>
      <c r="C38" s="259"/>
      <c r="D38" s="54" t="s">
        <v>95</v>
      </c>
      <c r="E38" s="55">
        <f>E39</f>
        <v>109000</v>
      </c>
      <c r="F38" s="55"/>
      <c r="G38" s="55">
        <f>G39</f>
        <v>108288.35</v>
      </c>
      <c r="H38" s="82">
        <f>G38/E38*100</f>
        <v>99.347110091743133</v>
      </c>
    </row>
    <row r="39" spans="1:8" s="25" customFormat="1" x14ac:dyDescent="0.25">
      <c r="A39" s="254" t="s">
        <v>96</v>
      </c>
      <c r="B39" s="255"/>
      <c r="C39" s="256"/>
      <c r="D39" s="57" t="s">
        <v>97</v>
      </c>
      <c r="E39" s="58">
        <f>E40+E43</f>
        <v>109000</v>
      </c>
      <c r="F39" s="58">
        <f t="shared" ref="F39:G39" si="14">F40+F43</f>
        <v>0</v>
      </c>
      <c r="G39" s="58">
        <f t="shared" si="14"/>
        <v>108288.35</v>
      </c>
      <c r="H39" s="58">
        <f>G39/E39*100</f>
        <v>99.347110091743133</v>
      </c>
    </row>
    <row r="40" spans="1:8" ht="21" customHeight="1" x14ac:dyDescent="0.25">
      <c r="A40" s="97">
        <v>3</v>
      </c>
      <c r="B40" s="96"/>
      <c r="C40" s="98"/>
      <c r="D40" s="40" t="s">
        <v>15</v>
      </c>
      <c r="E40" s="46">
        <f>E41</f>
        <v>65000</v>
      </c>
      <c r="F40" s="46">
        <f t="shared" ref="F40:G40" si="15">F41</f>
        <v>0</v>
      </c>
      <c r="G40" s="46">
        <f t="shared" si="15"/>
        <v>64583.63</v>
      </c>
      <c r="H40" s="77">
        <f>G40/E40*100</f>
        <v>99.359430769230755</v>
      </c>
    </row>
    <row r="41" spans="1:8" ht="25.5" x14ac:dyDescent="0.25">
      <c r="A41" s="97"/>
      <c r="B41" s="96">
        <v>37</v>
      </c>
      <c r="C41" s="98"/>
      <c r="D41" s="40" t="s">
        <v>98</v>
      </c>
      <c r="E41" s="46">
        <v>65000</v>
      </c>
      <c r="F41" s="46"/>
      <c r="G41" s="46">
        <f>G42</f>
        <v>64583.63</v>
      </c>
      <c r="H41" s="77">
        <f t="shared" ref="H41:H54" si="16">G41/E41*100</f>
        <v>99.359430769230755</v>
      </c>
    </row>
    <row r="42" spans="1:8" ht="20.25" customHeight="1" x14ac:dyDescent="0.25">
      <c r="A42" s="97"/>
      <c r="B42" s="96"/>
      <c r="C42" s="98">
        <v>3722</v>
      </c>
      <c r="D42" s="71" t="s">
        <v>140</v>
      </c>
      <c r="E42" s="46"/>
      <c r="F42" s="46"/>
      <c r="G42" s="46">
        <v>64583.63</v>
      </c>
      <c r="H42" s="77" t="e">
        <f t="shared" si="16"/>
        <v>#DIV/0!</v>
      </c>
    </row>
    <row r="43" spans="1:8" ht="25.5" x14ac:dyDescent="0.25">
      <c r="A43" s="97">
        <v>4</v>
      </c>
      <c r="B43" s="96"/>
      <c r="C43" s="98"/>
      <c r="D43" s="40" t="s">
        <v>17</v>
      </c>
      <c r="E43" s="46">
        <f>E44</f>
        <v>44000</v>
      </c>
      <c r="F43" s="46">
        <f t="shared" ref="F43:G43" si="17">F44</f>
        <v>0</v>
      </c>
      <c r="G43" s="46">
        <f t="shared" si="17"/>
        <v>43704.72</v>
      </c>
      <c r="H43" s="77">
        <f t="shared" si="16"/>
        <v>99.328909090909093</v>
      </c>
    </row>
    <row r="44" spans="1:8" ht="25.5" x14ac:dyDescent="0.25">
      <c r="A44" s="97"/>
      <c r="B44" s="96">
        <v>42</v>
      </c>
      <c r="C44" s="98"/>
      <c r="D44" s="40" t="s">
        <v>36</v>
      </c>
      <c r="E44" s="46">
        <v>44000</v>
      </c>
      <c r="F44" s="46"/>
      <c r="G44" s="46">
        <f>G45</f>
        <v>43704.72</v>
      </c>
      <c r="H44" s="77">
        <f t="shared" si="16"/>
        <v>99.328909090909093</v>
      </c>
    </row>
    <row r="45" spans="1:8" ht="24" customHeight="1" x14ac:dyDescent="0.25">
      <c r="A45" s="97"/>
      <c r="B45" s="96"/>
      <c r="C45" s="98">
        <v>4241</v>
      </c>
      <c r="D45" s="71" t="s">
        <v>141</v>
      </c>
      <c r="E45" s="46"/>
      <c r="F45" s="46"/>
      <c r="G45" s="46">
        <v>43704.72</v>
      </c>
      <c r="H45" s="77" t="e">
        <f t="shared" si="16"/>
        <v>#DIV/0!</v>
      </c>
    </row>
    <row r="46" spans="1:8" s="89" customFormat="1" ht="25.5" x14ac:dyDescent="0.25">
      <c r="A46" s="257" t="s">
        <v>266</v>
      </c>
      <c r="B46" s="258"/>
      <c r="C46" s="259"/>
      <c r="D46" s="129" t="s">
        <v>265</v>
      </c>
      <c r="E46" s="55">
        <f>E47+E51</f>
        <v>3300</v>
      </c>
      <c r="F46" s="55">
        <f t="shared" ref="F46:G46" si="18">F47+F51</f>
        <v>0</v>
      </c>
      <c r="G46" s="55">
        <f t="shared" si="18"/>
        <v>3202.59</v>
      </c>
      <c r="H46" s="82">
        <f t="shared" si="16"/>
        <v>97.048181818181817</v>
      </c>
    </row>
    <row r="47" spans="1:8" s="89" customFormat="1" x14ac:dyDescent="0.25">
      <c r="A47" s="254" t="s">
        <v>267</v>
      </c>
      <c r="B47" s="255"/>
      <c r="C47" s="256"/>
      <c r="D47" s="128" t="s">
        <v>12</v>
      </c>
      <c r="E47" s="58">
        <f>E48</f>
        <v>2100</v>
      </c>
      <c r="F47" s="58">
        <f t="shared" ref="F47:G48" si="19">F48</f>
        <v>0</v>
      </c>
      <c r="G47" s="58">
        <f t="shared" si="19"/>
        <v>2100</v>
      </c>
      <c r="H47" s="58">
        <f t="shared" si="16"/>
        <v>100</v>
      </c>
    </row>
    <row r="48" spans="1:8" s="89" customFormat="1" ht="25.5" x14ac:dyDescent="0.25">
      <c r="A48" s="97">
        <v>4</v>
      </c>
      <c r="B48" s="96"/>
      <c r="C48" s="98"/>
      <c r="D48" s="91" t="s">
        <v>17</v>
      </c>
      <c r="E48" s="46">
        <f>E49</f>
        <v>2100</v>
      </c>
      <c r="F48" s="46">
        <f t="shared" si="19"/>
        <v>0</v>
      </c>
      <c r="G48" s="46">
        <f t="shared" si="19"/>
        <v>2100</v>
      </c>
      <c r="H48" s="77">
        <f t="shared" si="16"/>
        <v>100</v>
      </c>
    </row>
    <row r="49" spans="1:8" s="89" customFormat="1" ht="25.5" x14ac:dyDescent="0.25">
      <c r="A49" s="97"/>
      <c r="B49" s="96">
        <v>42</v>
      </c>
      <c r="C49" s="98"/>
      <c r="D49" s="91" t="s">
        <v>36</v>
      </c>
      <c r="E49" s="46">
        <v>2100</v>
      </c>
      <c r="F49" s="46"/>
      <c r="G49" s="46">
        <f>G50</f>
        <v>2100</v>
      </c>
      <c r="H49" s="77">
        <f t="shared" si="16"/>
        <v>100</v>
      </c>
    </row>
    <row r="50" spans="1:8" s="89" customFormat="1" x14ac:dyDescent="0.25">
      <c r="A50" s="97"/>
      <c r="B50" s="96"/>
      <c r="C50" s="98">
        <v>4241</v>
      </c>
      <c r="D50" s="91" t="s">
        <v>141</v>
      </c>
      <c r="E50" s="46"/>
      <c r="F50" s="46"/>
      <c r="G50" s="46">
        <v>2100</v>
      </c>
      <c r="H50" s="77" t="e">
        <f t="shared" si="16"/>
        <v>#DIV/0!</v>
      </c>
    </row>
    <row r="51" spans="1:8" s="89" customFormat="1" x14ac:dyDescent="0.25">
      <c r="A51" s="254" t="s">
        <v>96</v>
      </c>
      <c r="B51" s="255"/>
      <c r="C51" s="256"/>
      <c r="D51" s="128" t="s">
        <v>97</v>
      </c>
      <c r="E51" s="58">
        <f>E52</f>
        <v>1200</v>
      </c>
      <c r="F51" s="58">
        <f t="shared" ref="F51:G52" si="20">F52</f>
        <v>0</v>
      </c>
      <c r="G51" s="58">
        <f t="shared" si="20"/>
        <v>1102.5899999999999</v>
      </c>
      <c r="H51" s="58">
        <f t="shared" si="16"/>
        <v>91.882499999999993</v>
      </c>
    </row>
    <row r="52" spans="1:8" s="89" customFormat="1" ht="25.5" x14ac:dyDescent="0.25">
      <c r="A52" s="97">
        <v>4</v>
      </c>
      <c r="B52" s="96"/>
      <c r="C52" s="98"/>
      <c r="D52" s="91" t="s">
        <v>17</v>
      </c>
      <c r="E52" s="46">
        <f>E53</f>
        <v>1200</v>
      </c>
      <c r="F52" s="46">
        <f t="shared" si="20"/>
        <v>0</v>
      </c>
      <c r="G52" s="46">
        <f t="shared" si="20"/>
        <v>1102.5899999999999</v>
      </c>
      <c r="H52" s="77">
        <f t="shared" si="16"/>
        <v>91.882499999999993</v>
      </c>
    </row>
    <row r="53" spans="1:8" s="89" customFormat="1" ht="25.5" x14ac:dyDescent="0.25">
      <c r="A53" s="97"/>
      <c r="B53" s="96">
        <v>42</v>
      </c>
      <c r="C53" s="98"/>
      <c r="D53" s="91" t="s">
        <v>36</v>
      </c>
      <c r="E53" s="46">
        <v>1200</v>
      </c>
      <c r="F53" s="46"/>
      <c r="G53" s="46">
        <f>G54</f>
        <v>1102.5899999999999</v>
      </c>
      <c r="H53" s="77">
        <f t="shared" si="16"/>
        <v>91.882499999999993</v>
      </c>
    </row>
    <row r="54" spans="1:8" s="89" customFormat="1" x14ac:dyDescent="0.25">
      <c r="A54" s="97"/>
      <c r="B54" s="96"/>
      <c r="C54" s="98">
        <v>4241</v>
      </c>
      <c r="D54" s="91" t="s">
        <v>141</v>
      </c>
      <c r="E54" s="46"/>
      <c r="F54" s="46"/>
      <c r="G54" s="46">
        <v>1102.5899999999999</v>
      </c>
      <c r="H54" s="77" t="e">
        <f t="shared" si="16"/>
        <v>#DIV/0!</v>
      </c>
    </row>
    <row r="55" spans="1:8" s="89" customFormat="1" x14ac:dyDescent="0.25">
      <c r="A55" s="257" t="s">
        <v>242</v>
      </c>
      <c r="B55" s="258"/>
      <c r="C55" s="259"/>
      <c r="D55" s="121" t="s">
        <v>239</v>
      </c>
      <c r="E55" s="55">
        <f>E57</f>
        <v>705.95</v>
      </c>
      <c r="F55" s="55">
        <f t="shared" ref="F55:G55" si="21">F57</f>
        <v>0</v>
      </c>
      <c r="G55" s="55">
        <f t="shared" si="21"/>
        <v>154.52000000000001</v>
      </c>
      <c r="H55" s="55">
        <f t="shared" ref="H55:H63" si="22">G55/E55*100</f>
        <v>21.888235710744386</v>
      </c>
    </row>
    <row r="56" spans="1:8" s="89" customFormat="1" x14ac:dyDescent="0.25">
      <c r="A56" s="254" t="s">
        <v>96</v>
      </c>
      <c r="B56" s="255"/>
      <c r="C56" s="256"/>
      <c r="D56" s="122" t="s">
        <v>97</v>
      </c>
      <c r="E56" s="58">
        <f>E57</f>
        <v>705.95</v>
      </c>
      <c r="F56" s="58">
        <f t="shared" ref="F56:G56" si="23">F57</f>
        <v>0</v>
      </c>
      <c r="G56" s="58">
        <f t="shared" si="23"/>
        <v>154.52000000000001</v>
      </c>
      <c r="H56" s="58"/>
    </row>
    <row r="57" spans="1:8" s="89" customFormat="1" x14ac:dyDescent="0.25">
      <c r="A57" s="97">
        <v>3</v>
      </c>
      <c r="B57" s="96"/>
      <c r="C57" s="98"/>
      <c r="D57" s="91" t="s">
        <v>15</v>
      </c>
      <c r="E57" s="46">
        <f>E58</f>
        <v>705.95</v>
      </c>
      <c r="F57" s="46">
        <f t="shared" ref="F57:G57" si="24">F58</f>
        <v>0</v>
      </c>
      <c r="G57" s="46">
        <f t="shared" si="24"/>
        <v>154.52000000000001</v>
      </c>
      <c r="H57" s="77">
        <f t="shared" si="22"/>
        <v>21.888235710744386</v>
      </c>
    </row>
    <row r="58" spans="1:8" s="89" customFormat="1" x14ac:dyDescent="0.25">
      <c r="A58" s="97"/>
      <c r="B58" s="96">
        <v>32</v>
      </c>
      <c r="C58" s="98"/>
      <c r="D58" s="91" t="s">
        <v>28</v>
      </c>
      <c r="E58" s="46">
        <v>705.95</v>
      </c>
      <c r="F58" s="46"/>
      <c r="G58" s="46">
        <f>SUM(G59:G62)</f>
        <v>154.52000000000001</v>
      </c>
      <c r="H58" s="77">
        <f t="shared" si="22"/>
        <v>21.888235710744386</v>
      </c>
    </row>
    <row r="59" spans="1:8" s="89" customFormat="1" x14ac:dyDescent="0.25">
      <c r="A59" s="97"/>
      <c r="B59" s="96"/>
      <c r="C59" s="98">
        <v>3211</v>
      </c>
      <c r="D59" s="91" t="s">
        <v>142</v>
      </c>
      <c r="E59" s="46"/>
      <c r="F59" s="46"/>
      <c r="G59" s="46">
        <v>0</v>
      </c>
      <c r="H59" s="77" t="e">
        <f t="shared" si="22"/>
        <v>#DIV/0!</v>
      </c>
    </row>
    <row r="60" spans="1:8" s="89" customFormat="1" ht="24" customHeight="1" x14ac:dyDescent="0.25">
      <c r="A60" s="97"/>
      <c r="B60" s="96"/>
      <c r="C60" s="98">
        <v>3221</v>
      </c>
      <c r="D60" s="91" t="s">
        <v>143</v>
      </c>
      <c r="E60" s="46"/>
      <c r="F60" s="46"/>
      <c r="G60" s="46">
        <v>154.52000000000001</v>
      </c>
      <c r="H60" s="77" t="e">
        <f t="shared" si="22"/>
        <v>#DIV/0!</v>
      </c>
    </row>
    <row r="61" spans="1:8" s="89" customFormat="1" x14ac:dyDescent="0.25">
      <c r="A61" s="97"/>
      <c r="B61" s="96"/>
      <c r="C61" s="98">
        <v>3222</v>
      </c>
      <c r="D61" s="91" t="s">
        <v>149</v>
      </c>
      <c r="E61" s="46"/>
      <c r="F61" s="46"/>
      <c r="G61" s="46">
        <v>0</v>
      </c>
      <c r="H61" s="77" t="e">
        <f t="shared" si="22"/>
        <v>#DIV/0!</v>
      </c>
    </row>
    <row r="62" spans="1:8" s="89" customFormat="1" x14ac:dyDescent="0.25">
      <c r="A62" s="97"/>
      <c r="B62" s="96"/>
      <c r="C62" s="98">
        <v>3239</v>
      </c>
      <c r="D62" s="91" t="s">
        <v>145</v>
      </c>
      <c r="E62" s="46"/>
      <c r="F62" s="46"/>
      <c r="G62" s="46">
        <v>0</v>
      </c>
      <c r="H62" s="77" t="e">
        <f t="shared" si="22"/>
        <v>#DIV/0!</v>
      </c>
    </row>
    <row r="63" spans="1:8" ht="24" customHeight="1" x14ac:dyDescent="0.25">
      <c r="A63" s="257" t="s">
        <v>99</v>
      </c>
      <c r="B63" s="258"/>
      <c r="C63" s="259"/>
      <c r="D63" s="54" t="s">
        <v>100</v>
      </c>
      <c r="E63" s="55">
        <f>E64+E68+E72</f>
        <v>3389.8500000000004</v>
      </c>
      <c r="F63" s="55">
        <f t="shared" ref="F63:G63" si="25">F64+F68+F72</f>
        <v>0</v>
      </c>
      <c r="G63" s="55">
        <f t="shared" si="25"/>
        <v>1535</v>
      </c>
      <c r="H63" s="55">
        <f t="shared" si="22"/>
        <v>45.282239627122138</v>
      </c>
    </row>
    <row r="64" spans="1:8" x14ac:dyDescent="0.25">
      <c r="A64" s="254" t="s">
        <v>134</v>
      </c>
      <c r="B64" s="255"/>
      <c r="C64" s="256"/>
      <c r="D64" s="68" t="s">
        <v>135</v>
      </c>
      <c r="E64" s="56">
        <f>E65</f>
        <v>215.62</v>
      </c>
      <c r="F64" s="56"/>
      <c r="G64" s="56">
        <v>0</v>
      </c>
      <c r="H64" s="58">
        <f t="shared" ref="H64:H67" si="26">G64/E64*100</f>
        <v>0</v>
      </c>
    </row>
    <row r="65" spans="1:8" x14ac:dyDescent="0.25">
      <c r="A65" s="97">
        <v>3</v>
      </c>
      <c r="B65" s="96"/>
      <c r="C65" s="71"/>
      <c r="D65" s="71" t="s">
        <v>15</v>
      </c>
      <c r="E65" s="46">
        <f>E66</f>
        <v>215.62</v>
      </c>
      <c r="F65" s="46"/>
      <c r="G65" s="46">
        <v>0</v>
      </c>
      <c r="H65" s="77">
        <f t="shared" si="26"/>
        <v>0</v>
      </c>
    </row>
    <row r="66" spans="1:8" x14ac:dyDescent="0.25">
      <c r="A66" s="97"/>
      <c r="B66" s="96">
        <v>32</v>
      </c>
      <c r="C66" s="71"/>
      <c r="D66" s="71" t="s">
        <v>28</v>
      </c>
      <c r="E66" s="46">
        <v>215.62</v>
      </c>
      <c r="F66" s="46"/>
      <c r="G66" s="46">
        <v>0</v>
      </c>
      <c r="H66" s="77">
        <f t="shared" si="26"/>
        <v>0</v>
      </c>
    </row>
    <row r="67" spans="1:8" s="89" customFormat="1" ht="25.5" x14ac:dyDescent="0.25">
      <c r="A67" s="97"/>
      <c r="B67" s="96"/>
      <c r="C67" s="91">
        <v>3221</v>
      </c>
      <c r="D67" s="91" t="s">
        <v>143</v>
      </c>
      <c r="E67" s="46"/>
      <c r="F67" s="46"/>
      <c r="G67" s="46">
        <v>0</v>
      </c>
      <c r="H67" s="77" t="e">
        <f t="shared" si="26"/>
        <v>#DIV/0!</v>
      </c>
    </row>
    <row r="68" spans="1:8" s="25" customFormat="1" ht="25.5" x14ac:dyDescent="0.25">
      <c r="A68" s="254" t="s">
        <v>101</v>
      </c>
      <c r="B68" s="255"/>
      <c r="C68" s="256"/>
      <c r="D68" s="57" t="s">
        <v>102</v>
      </c>
      <c r="E68" s="58">
        <f>E69</f>
        <v>1221.68</v>
      </c>
      <c r="F68" s="58"/>
      <c r="G68" s="58">
        <v>0</v>
      </c>
      <c r="H68" s="58">
        <f>G68/E68*100</f>
        <v>0</v>
      </c>
    </row>
    <row r="69" spans="1:8" ht="25.5" x14ac:dyDescent="0.25">
      <c r="A69" s="103">
        <v>3</v>
      </c>
      <c r="B69" s="44"/>
      <c r="C69" s="45"/>
      <c r="D69" s="40" t="s">
        <v>17</v>
      </c>
      <c r="E69" s="46">
        <f>E70</f>
        <v>1221.68</v>
      </c>
      <c r="F69" s="46"/>
      <c r="G69" s="46">
        <v>0</v>
      </c>
      <c r="H69" s="77">
        <f>G69/E69*100</f>
        <v>0</v>
      </c>
    </row>
    <row r="70" spans="1:8" ht="25.5" x14ac:dyDescent="0.25">
      <c r="A70" s="38"/>
      <c r="B70" s="96">
        <v>32</v>
      </c>
      <c r="C70" s="40"/>
      <c r="D70" s="40" t="s">
        <v>36</v>
      </c>
      <c r="E70" s="46">
        <v>1221.68</v>
      </c>
      <c r="F70" s="46"/>
      <c r="G70" s="46">
        <v>0</v>
      </c>
      <c r="H70" s="77">
        <f>G70/E70*100</f>
        <v>0</v>
      </c>
    </row>
    <row r="71" spans="1:8" s="89" customFormat="1" ht="25.5" x14ac:dyDescent="0.25">
      <c r="A71" s="92"/>
      <c r="B71" s="96"/>
      <c r="C71" s="91">
        <v>3221</v>
      </c>
      <c r="D71" s="91" t="s">
        <v>143</v>
      </c>
      <c r="E71" s="46"/>
      <c r="F71" s="46"/>
      <c r="G71" s="46">
        <v>0</v>
      </c>
      <c r="H71" s="77" t="e">
        <f>G71/E71*100</f>
        <v>#DIV/0!</v>
      </c>
    </row>
    <row r="72" spans="1:8" s="89" customFormat="1" x14ac:dyDescent="0.25">
      <c r="A72" s="254" t="s">
        <v>269</v>
      </c>
      <c r="B72" s="255"/>
      <c r="C72" s="256"/>
      <c r="D72" s="120" t="s">
        <v>268</v>
      </c>
      <c r="E72" s="58">
        <v>1952.55</v>
      </c>
      <c r="F72" s="58"/>
      <c r="G72" s="58">
        <f>G73</f>
        <v>1535</v>
      </c>
      <c r="H72" s="58">
        <f t="shared" ref="H72:H74" si="27">G72/E72*100</f>
        <v>78.615144298481482</v>
      </c>
    </row>
    <row r="73" spans="1:8" s="89" customFormat="1" ht="25.5" x14ac:dyDescent="0.25">
      <c r="A73" s="92">
        <v>4</v>
      </c>
      <c r="B73" s="96"/>
      <c r="C73" s="91"/>
      <c r="D73" s="91" t="s">
        <v>17</v>
      </c>
      <c r="E73" s="46">
        <v>1952.55</v>
      </c>
      <c r="F73" s="46"/>
      <c r="G73" s="46">
        <f>G74</f>
        <v>1535</v>
      </c>
      <c r="H73" s="77">
        <f t="shared" si="27"/>
        <v>78.615144298481482</v>
      </c>
    </row>
    <row r="74" spans="1:8" s="89" customFormat="1" ht="25.5" x14ac:dyDescent="0.25">
      <c r="A74" s="92"/>
      <c r="B74" s="96">
        <v>42</v>
      </c>
      <c r="C74" s="91"/>
      <c r="D74" s="91" t="s">
        <v>36</v>
      </c>
      <c r="E74" s="46">
        <v>1952.55</v>
      </c>
      <c r="F74" s="46"/>
      <c r="G74" s="46">
        <v>1535</v>
      </c>
      <c r="H74" s="77">
        <f t="shared" si="27"/>
        <v>78.615144298481482</v>
      </c>
    </row>
    <row r="75" spans="1:8" s="89" customFormat="1" x14ac:dyDescent="0.25">
      <c r="A75" s="257" t="s">
        <v>241</v>
      </c>
      <c r="B75" s="258"/>
      <c r="C75" s="259"/>
      <c r="D75" s="121" t="s">
        <v>240</v>
      </c>
      <c r="E75" s="55">
        <f>E76</f>
        <v>33116.75</v>
      </c>
      <c r="F75" s="55"/>
      <c r="G75" s="55">
        <f>G76</f>
        <v>33116.75</v>
      </c>
      <c r="H75" s="55">
        <f t="shared" ref="H75:H81" si="28">G75/E75*100</f>
        <v>100</v>
      </c>
    </row>
    <row r="76" spans="1:8" s="89" customFormat="1" ht="25.5" x14ac:dyDescent="0.25">
      <c r="A76" s="254" t="s">
        <v>138</v>
      </c>
      <c r="B76" s="255"/>
      <c r="C76" s="256"/>
      <c r="D76" s="68" t="s">
        <v>139</v>
      </c>
      <c r="E76" s="66">
        <f>E77</f>
        <v>33116.75</v>
      </c>
      <c r="F76" s="66"/>
      <c r="G76" s="66">
        <f>G77</f>
        <v>33116.75</v>
      </c>
      <c r="H76" s="66">
        <f t="shared" si="28"/>
        <v>100</v>
      </c>
    </row>
    <row r="77" spans="1:8" s="89" customFormat="1" ht="25.5" x14ac:dyDescent="0.25">
      <c r="A77" s="92">
        <v>4</v>
      </c>
      <c r="B77" s="96"/>
      <c r="C77" s="91"/>
      <c r="D77" s="91" t="s">
        <v>17</v>
      </c>
      <c r="E77" s="67">
        <f>E78</f>
        <v>33116.75</v>
      </c>
      <c r="F77" s="67"/>
      <c r="G77" s="67">
        <f>G78</f>
        <v>33116.75</v>
      </c>
      <c r="H77" s="77">
        <f t="shared" si="28"/>
        <v>100</v>
      </c>
    </row>
    <row r="78" spans="1:8" s="89" customFormat="1" ht="25.5" x14ac:dyDescent="0.25">
      <c r="A78" s="92"/>
      <c r="B78" s="96">
        <v>42</v>
      </c>
      <c r="C78" s="91"/>
      <c r="D78" s="91" t="s">
        <v>36</v>
      </c>
      <c r="E78" s="67">
        <v>33116.75</v>
      </c>
      <c r="F78" s="67"/>
      <c r="G78" s="67">
        <f>SUM(G79:G81)</f>
        <v>33116.75</v>
      </c>
      <c r="H78" s="77">
        <f t="shared" si="28"/>
        <v>100</v>
      </c>
    </row>
    <row r="79" spans="1:8" s="89" customFormat="1" x14ac:dyDescent="0.25">
      <c r="A79" s="92"/>
      <c r="B79" s="96"/>
      <c r="C79" s="91">
        <v>4221</v>
      </c>
      <c r="D79" s="91" t="s">
        <v>146</v>
      </c>
      <c r="E79" s="67"/>
      <c r="F79" s="67"/>
      <c r="G79" s="67">
        <v>29570.5</v>
      </c>
      <c r="H79" s="77" t="e">
        <f t="shared" si="28"/>
        <v>#DIV/0!</v>
      </c>
    </row>
    <row r="80" spans="1:8" s="89" customFormat="1" x14ac:dyDescent="0.25">
      <c r="A80" s="92"/>
      <c r="B80" s="96"/>
      <c r="C80" s="91">
        <v>4223</v>
      </c>
      <c r="D80" s="91" t="s">
        <v>254</v>
      </c>
      <c r="E80" s="67"/>
      <c r="F80" s="67"/>
      <c r="G80" s="67">
        <v>1872.5</v>
      </c>
      <c r="H80" s="77" t="e">
        <f t="shared" si="28"/>
        <v>#DIV/0!</v>
      </c>
    </row>
    <row r="81" spans="1:8" s="89" customFormat="1" ht="25.5" x14ac:dyDescent="0.25">
      <c r="A81" s="92"/>
      <c r="B81" s="96"/>
      <c r="C81" s="91">
        <v>4227</v>
      </c>
      <c r="D81" s="91" t="s">
        <v>270</v>
      </c>
      <c r="E81" s="67"/>
      <c r="F81" s="67"/>
      <c r="G81" s="67">
        <v>1673.75</v>
      </c>
      <c r="H81" s="77" t="e">
        <f t="shared" si="28"/>
        <v>#DIV/0!</v>
      </c>
    </row>
    <row r="82" spans="1:8" ht="30.75" customHeight="1" x14ac:dyDescent="0.25">
      <c r="A82" s="260" t="s">
        <v>136</v>
      </c>
      <c r="B82" s="261"/>
      <c r="C82" s="262"/>
      <c r="D82" s="72" t="s">
        <v>137</v>
      </c>
      <c r="E82" s="76">
        <f>E83</f>
        <v>288</v>
      </c>
      <c r="F82" s="76"/>
      <c r="G82" s="76">
        <f>G83</f>
        <v>288</v>
      </c>
      <c r="H82" s="82">
        <f>G82/E82*100</f>
        <v>100</v>
      </c>
    </row>
    <row r="83" spans="1:8" x14ac:dyDescent="0.25">
      <c r="A83" s="254" t="s">
        <v>132</v>
      </c>
      <c r="B83" s="255"/>
      <c r="C83" s="256"/>
      <c r="D83" s="68" t="s">
        <v>125</v>
      </c>
      <c r="E83" s="66">
        <f>E84</f>
        <v>288</v>
      </c>
      <c r="F83" s="66"/>
      <c r="G83" s="66">
        <f>G84</f>
        <v>288</v>
      </c>
      <c r="H83" s="58">
        <f>G83/E83*100</f>
        <v>100</v>
      </c>
    </row>
    <row r="84" spans="1:8" ht="18.75" customHeight="1" x14ac:dyDescent="0.25">
      <c r="A84" s="97">
        <v>3</v>
      </c>
      <c r="B84" s="96"/>
      <c r="C84" s="98"/>
      <c r="D84" s="71" t="s">
        <v>15</v>
      </c>
      <c r="E84" s="67">
        <f>E85</f>
        <v>288</v>
      </c>
      <c r="F84" s="67"/>
      <c r="G84" s="67">
        <f>G85</f>
        <v>288</v>
      </c>
      <c r="H84" s="77">
        <f>G84/E84*100</f>
        <v>100</v>
      </c>
    </row>
    <row r="85" spans="1:8" x14ac:dyDescent="0.25">
      <c r="A85" s="97"/>
      <c r="B85" s="96">
        <v>32</v>
      </c>
      <c r="C85" s="98"/>
      <c r="D85" s="71" t="s">
        <v>28</v>
      </c>
      <c r="E85" s="67">
        <v>288</v>
      </c>
      <c r="F85" s="67"/>
      <c r="G85" s="67">
        <v>288</v>
      </c>
      <c r="H85" s="77">
        <f t="shared" ref="H85:H86" si="29">G85/E85*100</f>
        <v>100</v>
      </c>
    </row>
    <row r="86" spans="1:8" s="89" customFormat="1" x14ac:dyDescent="0.25">
      <c r="A86" s="97"/>
      <c r="B86" s="96"/>
      <c r="C86" s="98">
        <v>3222</v>
      </c>
      <c r="D86" s="91" t="s">
        <v>149</v>
      </c>
      <c r="E86" s="67"/>
      <c r="F86" s="67"/>
      <c r="G86" s="67">
        <v>288</v>
      </c>
      <c r="H86" s="77" t="e">
        <f t="shared" si="29"/>
        <v>#DIV/0!</v>
      </c>
    </row>
    <row r="87" spans="1:8" ht="25.5" customHeight="1" x14ac:dyDescent="0.25">
      <c r="A87" s="260" t="s">
        <v>123</v>
      </c>
      <c r="B87" s="261"/>
      <c r="C87" s="262"/>
      <c r="D87" s="54" t="s">
        <v>106</v>
      </c>
      <c r="E87" s="55">
        <f>E88</f>
        <v>142367.9</v>
      </c>
      <c r="F87" s="55">
        <f t="shared" ref="F87:G87" si="30">F88</f>
        <v>0</v>
      </c>
      <c r="G87" s="55">
        <f t="shared" si="30"/>
        <v>139638.88</v>
      </c>
      <c r="H87" s="82">
        <f>G87/E87*100</f>
        <v>98.083121265397608</v>
      </c>
    </row>
    <row r="88" spans="1:8" s="25" customFormat="1" x14ac:dyDescent="0.25">
      <c r="A88" s="254" t="s">
        <v>96</v>
      </c>
      <c r="B88" s="255"/>
      <c r="C88" s="256"/>
      <c r="D88" s="57" t="s">
        <v>105</v>
      </c>
      <c r="E88" s="58">
        <f>E89</f>
        <v>142367.9</v>
      </c>
      <c r="F88" s="58"/>
      <c r="G88" s="58">
        <f t="shared" ref="G88" si="31">G89</f>
        <v>139638.88</v>
      </c>
      <c r="H88" s="58">
        <f>G88/E88*100</f>
        <v>98.083121265397608</v>
      </c>
    </row>
    <row r="89" spans="1:8" x14ac:dyDescent="0.25">
      <c r="A89" s="97">
        <v>3</v>
      </c>
      <c r="B89" s="96"/>
      <c r="C89" s="98"/>
      <c r="D89" s="40" t="s">
        <v>15</v>
      </c>
      <c r="E89" s="46">
        <f>E90</f>
        <v>142367.9</v>
      </c>
      <c r="F89" s="46"/>
      <c r="G89" s="46">
        <f t="shared" ref="G89" si="32">G90</f>
        <v>139638.88</v>
      </c>
      <c r="H89" s="77">
        <f>G89/E89*100</f>
        <v>98.083121265397608</v>
      </c>
    </row>
    <row r="90" spans="1:8" x14ac:dyDescent="0.25">
      <c r="A90" s="97"/>
      <c r="B90" s="96">
        <v>32</v>
      </c>
      <c r="C90" s="98"/>
      <c r="D90" s="40" t="s">
        <v>28</v>
      </c>
      <c r="E90" s="46">
        <v>142367.9</v>
      </c>
      <c r="F90" s="46"/>
      <c r="G90" s="46">
        <f>G91</f>
        <v>139638.88</v>
      </c>
      <c r="H90" s="77">
        <f t="shared" ref="H90:H91" si="33">G90/E90*100</f>
        <v>98.083121265397608</v>
      </c>
    </row>
    <row r="91" spans="1:8" x14ac:dyDescent="0.25">
      <c r="A91" s="97"/>
      <c r="B91" s="96"/>
      <c r="C91" s="98">
        <v>3222</v>
      </c>
      <c r="D91" s="75" t="s">
        <v>149</v>
      </c>
      <c r="E91" s="46"/>
      <c r="F91" s="46"/>
      <c r="G91" s="46">
        <v>139638.88</v>
      </c>
      <c r="H91" s="77" t="e">
        <f t="shared" si="33"/>
        <v>#DIV/0!</v>
      </c>
    </row>
    <row r="92" spans="1:8" ht="47.25" customHeight="1" x14ac:dyDescent="0.25">
      <c r="A92" s="260" t="s">
        <v>124</v>
      </c>
      <c r="B92" s="261"/>
      <c r="C92" s="262"/>
      <c r="D92" s="54" t="s">
        <v>107</v>
      </c>
      <c r="E92" s="55">
        <f>E93</f>
        <v>1402.9</v>
      </c>
      <c r="F92" s="55">
        <f t="shared" ref="F92:G92" si="34">F93</f>
        <v>0</v>
      </c>
      <c r="G92" s="55">
        <f t="shared" si="34"/>
        <v>1402.9</v>
      </c>
      <c r="H92" s="82">
        <f>G92/E92*100</f>
        <v>100</v>
      </c>
    </row>
    <row r="93" spans="1:8" s="25" customFormat="1" x14ac:dyDescent="0.25">
      <c r="A93" s="254" t="s">
        <v>96</v>
      </c>
      <c r="B93" s="255"/>
      <c r="C93" s="256"/>
      <c r="D93" s="57" t="s">
        <v>105</v>
      </c>
      <c r="E93" s="58">
        <f>E94</f>
        <v>1402.9</v>
      </c>
      <c r="F93" s="58"/>
      <c r="G93" s="58">
        <f t="shared" ref="G93" si="35">G94</f>
        <v>1402.9</v>
      </c>
      <c r="H93" s="58">
        <f>G93/E93*100</f>
        <v>100</v>
      </c>
    </row>
    <row r="94" spans="1:8" x14ac:dyDescent="0.25">
      <c r="A94" s="97">
        <v>3</v>
      </c>
      <c r="B94" s="96"/>
      <c r="C94" s="98"/>
      <c r="D94" s="40" t="s">
        <v>15</v>
      </c>
      <c r="E94" s="46">
        <f>E95</f>
        <v>1402.9</v>
      </c>
      <c r="F94" s="46"/>
      <c r="G94" s="46">
        <f t="shared" ref="G94" si="36">G95</f>
        <v>1402.9</v>
      </c>
      <c r="H94" s="77">
        <f>G94/E94*100</f>
        <v>100</v>
      </c>
    </row>
    <row r="95" spans="1:8" x14ac:dyDescent="0.25">
      <c r="A95" s="97"/>
      <c r="B95" s="96">
        <v>38</v>
      </c>
      <c r="C95" s="98"/>
      <c r="D95" s="40" t="s">
        <v>58</v>
      </c>
      <c r="E95" s="46">
        <v>1402.9</v>
      </c>
      <c r="F95" s="46"/>
      <c r="G95" s="46">
        <f>G96</f>
        <v>1402.9</v>
      </c>
      <c r="H95" s="77">
        <f t="shared" ref="H95:H96" si="37">G95/E95*100</f>
        <v>100</v>
      </c>
    </row>
    <row r="96" spans="1:8" x14ac:dyDescent="0.25">
      <c r="A96" s="97"/>
      <c r="B96" s="96"/>
      <c r="C96" s="98">
        <v>3812</v>
      </c>
      <c r="D96" s="75" t="s">
        <v>150</v>
      </c>
      <c r="E96" s="67"/>
      <c r="F96" s="67"/>
      <c r="G96" s="67">
        <v>1402.9</v>
      </c>
      <c r="H96" s="77" t="e">
        <f t="shared" si="37"/>
        <v>#DIV/0!</v>
      </c>
    </row>
    <row r="97" spans="1:8" ht="20.25" customHeight="1" x14ac:dyDescent="0.25">
      <c r="A97" s="260" t="s">
        <v>246</v>
      </c>
      <c r="B97" s="261"/>
      <c r="C97" s="262"/>
      <c r="D97" s="54" t="s">
        <v>244</v>
      </c>
      <c r="E97" s="55">
        <f>E98+E106+E121+E114+E129</f>
        <v>96851.010000000009</v>
      </c>
      <c r="F97" s="55">
        <f t="shared" ref="F97:G97" si="38">F98+F106+F121+F114+F129</f>
        <v>0</v>
      </c>
      <c r="G97" s="55">
        <f t="shared" si="38"/>
        <v>96851.01</v>
      </c>
      <c r="H97" s="82">
        <f>G97/E97*100</f>
        <v>99.999999999999986</v>
      </c>
    </row>
    <row r="98" spans="1:8" s="25" customFormat="1" x14ac:dyDescent="0.25">
      <c r="A98" s="254" t="s">
        <v>89</v>
      </c>
      <c r="B98" s="255"/>
      <c r="C98" s="256"/>
      <c r="D98" s="57" t="s">
        <v>12</v>
      </c>
      <c r="E98" s="58">
        <f>E99</f>
        <v>44599.899999999994</v>
      </c>
      <c r="F98" s="58"/>
      <c r="G98" s="58">
        <f>G99</f>
        <v>44599.9</v>
      </c>
      <c r="H98" s="58">
        <f>G98/E98*100</f>
        <v>100.00000000000003</v>
      </c>
    </row>
    <row r="99" spans="1:8" x14ac:dyDescent="0.25">
      <c r="A99" s="38">
        <v>3</v>
      </c>
      <c r="B99" s="39"/>
      <c r="C99" s="40"/>
      <c r="D99" s="40" t="s">
        <v>15</v>
      </c>
      <c r="E99" s="46">
        <f t="shared" ref="E99:F99" si="39">E100+E104</f>
        <v>44599.899999999994</v>
      </c>
      <c r="F99" s="46">
        <f t="shared" si="39"/>
        <v>0</v>
      </c>
      <c r="G99" s="46">
        <f>G100+G104</f>
        <v>44599.9</v>
      </c>
      <c r="H99" s="77">
        <f>G99/E99*100</f>
        <v>100.00000000000003</v>
      </c>
    </row>
    <row r="100" spans="1:8" x14ac:dyDescent="0.25">
      <c r="A100" s="38">
        <v>31</v>
      </c>
      <c r="B100" s="39"/>
      <c r="C100" s="40"/>
      <c r="D100" s="40" t="s">
        <v>16</v>
      </c>
      <c r="E100" s="46">
        <v>41214.589999999997</v>
      </c>
      <c r="F100" s="46"/>
      <c r="G100" s="46">
        <f>G101+G102+G103</f>
        <v>41214.590000000004</v>
      </c>
      <c r="H100" s="77">
        <f t="shared" ref="H100:H120" si="40">G100/E100*100</f>
        <v>100.00000000000003</v>
      </c>
    </row>
    <row r="101" spans="1:8" s="89" customFormat="1" x14ac:dyDescent="0.25">
      <c r="A101" s="92"/>
      <c r="B101" s="93"/>
      <c r="C101" s="91">
        <v>3121</v>
      </c>
      <c r="D101" s="91" t="s">
        <v>151</v>
      </c>
      <c r="E101" s="46"/>
      <c r="F101" s="46"/>
      <c r="G101" s="46">
        <v>34426.54</v>
      </c>
      <c r="H101" s="77" t="e">
        <f t="shared" si="40"/>
        <v>#DIV/0!</v>
      </c>
    </row>
    <row r="102" spans="1:8" s="89" customFormat="1" x14ac:dyDescent="0.25">
      <c r="A102" s="92"/>
      <c r="B102" s="93"/>
      <c r="C102" s="91">
        <v>3121</v>
      </c>
      <c r="D102" s="91" t="s">
        <v>152</v>
      </c>
      <c r="E102" s="46"/>
      <c r="F102" s="46"/>
      <c r="G102" s="46">
        <v>1888.05</v>
      </c>
      <c r="H102" s="77" t="e">
        <f t="shared" si="40"/>
        <v>#DIV/0!</v>
      </c>
    </row>
    <row r="103" spans="1:8" s="89" customFormat="1" ht="25.5" x14ac:dyDescent="0.25">
      <c r="A103" s="92"/>
      <c r="B103" s="93"/>
      <c r="C103" s="91">
        <v>3121</v>
      </c>
      <c r="D103" s="91" t="s">
        <v>153</v>
      </c>
      <c r="E103" s="46"/>
      <c r="F103" s="46"/>
      <c r="G103" s="46">
        <v>4900</v>
      </c>
      <c r="H103" s="77" t="e">
        <f t="shared" si="40"/>
        <v>#DIV/0!</v>
      </c>
    </row>
    <row r="104" spans="1:8" x14ac:dyDescent="0.25">
      <c r="A104" s="38">
        <v>32</v>
      </c>
      <c r="B104" s="39"/>
      <c r="C104" s="40"/>
      <c r="D104" s="40" t="s">
        <v>28</v>
      </c>
      <c r="E104" s="46">
        <v>3385.31</v>
      </c>
      <c r="F104" s="46"/>
      <c r="G104" s="46">
        <f>G105</f>
        <v>3385.31</v>
      </c>
      <c r="H104" s="77">
        <f t="shared" si="40"/>
        <v>100</v>
      </c>
    </row>
    <row r="105" spans="1:8" s="89" customFormat="1" ht="25.5" x14ac:dyDescent="0.25">
      <c r="A105" s="92"/>
      <c r="B105" s="93"/>
      <c r="C105" s="91">
        <v>3212</v>
      </c>
      <c r="D105" s="91" t="s">
        <v>163</v>
      </c>
      <c r="E105" s="46"/>
      <c r="F105" s="46"/>
      <c r="G105" s="46">
        <v>3385.31</v>
      </c>
      <c r="H105" s="77" t="e">
        <f t="shared" si="40"/>
        <v>#DIV/0!</v>
      </c>
    </row>
    <row r="106" spans="1:8" s="89" customFormat="1" x14ac:dyDescent="0.25">
      <c r="A106" s="254" t="s">
        <v>132</v>
      </c>
      <c r="B106" s="255"/>
      <c r="C106" s="256"/>
      <c r="D106" s="120" t="s">
        <v>125</v>
      </c>
      <c r="E106" s="58">
        <f>E107</f>
        <v>4522.5099999999993</v>
      </c>
      <c r="F106" s="58"/>
      <c r="G106" s="58">
        <f>G107</f>
        <v>6054.1</v>
      </c>
      <c r="H106" s="58">
        <f t="shared" si="40"/>
        <v>133.86592843354688</v>
      </c>
    </row>
    <row r="107" spans="1:8" s="89" customFormat="1" x14ac:dyDescent="0.25">
      <c r="A107" s="92">
        <v>3</v>
      </c>
      <c r="B107" s="93"/>
      <c r="C107" s="91"/>
      <c r="D107" s="91" t="s">
        <v>15</v>
      </c>
      <c r="E107" s="46">
        <f>E108+E112</f>
        <v>4522.5099999999993</v>
      </c>
      <c r="F107" s="46"/>
      <c r="G107" s="46">
        <f>G108+G112</f>
        <v>6054.1</v>
      </c>
      <c r="H107" s="77">
        <f t="shared" si="40"/>
        <v>133.86592843354688</v>
      </c>
    </row>
    <row r="108" spans="1:8" s="89" customFormat="1" x14ac:dyDescent="0.25">
      <c r="A108" s="92"/>
      <c r="B108" s="93">
        <v>31</v>
      </c>
      <c r="C108" s="91"/>
      <c r="D108" s="91" t="s">
        <v>16</v>
      </c>
      <c r="E108" s="46">
        <v>4206.7299999999996</v>
      </c>
      <c r="F108" s="46"/>
      <c r="G108" s="46">
        <f>SUM(G109:G111)</f>
        <v>5599.88</v>
      </c>
      <c r="H108" s="77">
        <f t="shared" si="40"/>
        <v>133.11717176999713</v>
      </c>
    </row>
    <row r="109" spans="1:8" s="89" customFormat="1" x14ac:dyDescent="0.25">
      <c r="A109" s="92"/>
      <c r="B109" s="93"/>
      <c r="C109" s="91">
        <v>3111</v>
      </c>
      <c r="D109" s="91" t="s">
        <v>151</v>
      </c>
      <c r="E109" s="46"/>
      <c r="F109" s="46"/>
      <c r="G109" s="46">
        <v>4473.45</v>
      </c>
      <c r="H109" s="77" t="e">
        <f t="shared" si="40"/>
        <v>#DIV/0!</v>
      </c>
    </row>
    <row r="110" spans="1:8" s="89" customFormat="1" x14ac:dyDescent="0.25">
      <c r="A110" s="92"/>
      <c r="B110" s="93"/>
      <c r="C110" s="91">
        <v>3121</v>
      </c>
      <c r="D110" s="91" t="s">
        <v>152</v>
      </c>
      <c r="E110" s="46"/>
      <c r="F110" s="46"/>
      <c r="G110" s="46">
        <v>331.8</v>
      </c>
      <c r="H110" s="77" t="e">
        <f t="shared" si="40"/>
        <v>#DIV/0!</v>
      </c>
    </row>
    <row r="111" spans="1:8" s="89" customFormat="1" ht="25.5" x14ac:dyDescent="0.25">
      <c r="A111" s="92"/>
      <c r="B111" s="93"/>
      <c r="C111" s="91">
        <v>3132</v>
      </c>
      <c r="D111" s="91" t="s">
        <v>153</v>
      </c>
      <c r="E111" s="46"/>
      <c r="F111" s="46"/>
      <c r="G111" s="46">
        <v>794.63</v>
      </c>
      <c r="H111" s="77" t="e">
        <f t="shared" si="40"/>
        <v>#DIV/0!</v>
      </c>
    </row>
    <row r="112" spans="1:8" s="89" customFormat="1" x14ac:dyDescent="0.25">
      <c r="A112" s="92"/>
      <c r="B112" s="93">
        <v>32</v>
      </c>
      <c r="C112" s="91"/>
      <c r="D112" s="91" t="s">
        <v>28</v>
      </c>
      <c r="E112" s="46">
        <v>315.77999999999997</v>
      </c>
      <c r="F112" s="46"/>
      <c r="G112" s="46">
        <f>G113</f>
        <v>454.22</v>
      </c>
      <c r="H112" s="77">
        <f t="shared" si="40"/>
        <v>143.84064855278993</v>
      </c>
    </row>
    <row r="113" spans="1:8" s="89" customFormat="1" x14ac:dyDescent="0.25">
      <c r="A113" s="92"/>
      <c r="B113" s="93"/>
      <c r="C113" s="91">
        <v>3236</v>
      </c>
      <c r="D113" s="91" t="s">
        <v>172</v>
      </c>
      <c r="E113" s="46"/>
      <c r="F113" s="46"/>
      <c r="G113" s="46">
        <v>454.22</v>
      </c>
      <c r="H113" s="77" t="e">
        <f t="shared" si="40"/>
        <v>#DIV/0!</v>
      </c>
    </row>
    <row r="114" spans="1:8" s="89" customFormat="1" x14ac:dyDescent="0.25">
      <c r="A114" s="254" t="s">
        <v>271</v>
      </c>
      <c r="B114" s="255"/>
      <c r="C114" s="256"/>
      <c r="D114" s="128" t="s">
        <v>272</v>
      </c>
      <c r="E114" s="58">
        <f>E115</f>
        <v>3315.16</v>
      </c>
      <c r="F114" s="58">
        <f t="shared" ref="F114:G114" si="41">F115</f>
        <v>0</v>
      </c>
      <c r="G114" s="58">
        <f t="shared" si="41"/>
        <v>1783.5700000000002</v>
      </c>
      <c r="H114" s="58">
        <f t="shared" si="40"/>
        <v>53.800419889236117</v>
      </c>
    </row>
    <row r="115" spans="1:8" s="89" customFormat="1" x14ac:dyDescent="0.25">
      <c r="A115" s="92">
        <v>3</v>
      </c>
      <c r="B115" s="93"/>
      <c r="C115" s="91"/>
      <c r="D115" s="91" t="s">
        <v>15</v>
      </c>
      <c r="E115" s="46">
        <f>E116+E119</f>
        <v>3315.16</v>
      </c>
      <c r="F115" s="46">
        <f t="shared" ref="F115:G115" si="42">F116+F119</f>
        <v>0</v>
      </c>
      <c r="G115" s="46">
        <f t="shared" si="42"/>
        <v>1783.5700000000002</v>
      </c>
      <c r="H115" s="77">
        <f t="shared" si="40"/>
        <v>53.800419889236117</v>
      </c>
    </row>
    <row r="116" spans="1:8" s="89" customFormat="1" x14ac:dyDescent="0.25">
      <c r="A116" s="92"/>
      <c r="B116" s="93">
        <v>31</v>
      </c>
      <c r="C116" s="91"/>
      <c r="D116" s="91" t="s">
        <v>16</v>
      </c>
      <c r="E116" s="46">
        <v>3036.04</v>
      </c>
      <c r="F116" s="46"/>
      <c r="G116" s="46">
        <f>G117+G118</f>
        <v>1642.89</v>
      </c>
      <c r="H116" s="77">
        <f t="shared" si="40"/>
        <v>54.112923413393766</v>
      </c>
    </row>
    <row r="117" spans="1:8" s="89" customFormat="1" x14ac:dyDescent="0.25">
      <c r="A117" s="92"/>
      <c r="B117" s="93"/>
      <c r="C117" s="91">
        <v>3111</v>
      </c>
      <c r="D117" s="91" t="s">
        <v>151</v>
      </c>
      <c r="E117" s="46"/>
      <c r="F117" s="46"/>
      <c r="G117" s="46">
        <v>1458.71</v>
      </c>
      <c r="H117" s="77" t="e">
        <f t="shared" si="40"/>
        <v>#DIV/0!</v>
      </c>
    </row>
    <row r="118" spans="1:8" s="89" customFormat="1" ht="25.5" x14ac:dyDescent="0.25">
      <c r="A118" s="92"/>
      <c r="B118" s="93"/>
      <c r="C118" s="91">
        <v>3132</v>
      </c>
      <c r="D118" s="91" t="s">
        <v>153</v>
      </c>
      <c r="E118" s="46"/>
      <c r="F118" s="46"/>
      <c r="G118" s="46">
        <v>184.18</v>
      </c>
      <c r="H118" s="77" t="e">
        <f t="shared" si="40"/>
        <v>#DIV/0!</v>
      </c>
    </row>
    <row r="119" spans="1:8" s="89" customFormat="1" x14ac:dyDescent="0.25">
      <c r="A119" s="92"/>
      <c r="B119" s="93">
        <v>32</v>
      </c>
      <c r="C119" s="91"/>
      <c r="D119" s="91" t="s">
        <v>28</v>
      </c>
      <c r="E119" s="46">
        <v>279.12</v>
      </c>
      <c r="F119" s="46"/>
      <c r="G119" s="46">
        <f>G120</f>
        <v>140.68</v>
      </c>
      <c r="H119" s="77">
        <f t="shared" si="40"/>
        <v>50.401261106334196</v>
      </c>
    </row>
    <row r="120" spans="1:8" s="89" customFormat="1" ht="25.5" x14ac:dyDescent="0.25">
      <c r="A120" s="92"/>
      <c r="B120" s="93"/>
      <c r="C120" s="91">
        <v>3212</v>
      </c>
      <c r="D120" s="91" t="s">
        <v>163</v>
      </c>
      <c r="E120" s="46"/>
      <c r="F120" s="46"/>
      <c r="G120" s="46">
        <v>140.68</v>
      </c>
      <c r="H120" s="77" t="e">
        <f t="shared" si="40"/>
        <v>#DIV/0!</v>
      </c>
    </row>
    <row r="121" spans="1:8" s="25" customFormat="1" ht="14.25" customHeight="1" x14ac:dyDescent="0.25">
      <c r="A121" s="254" t="s">
        <v>108</v>
      </c>
      <c r="B121" s="255"/>
      <c r="C121" s="256"/>
      <c r="D121" s="57" t="s">
        <v>109</v>
      </c>
      <c r="E121" s="58">
        <f t="shared" ref="E121:F121" si="43">E122</f>
        <v>25627.370000000003</v>
      </c>
      <c r="F121" s="58">
        <f t="shared" si="43"/>
        <v>0</v>
      </c>
      <c r="G121" s="58">
        <f>G122</f>
        <v>34306.46</v>
      </c>
      <c r="H121" s="58">
        <f>G121/E121*100</f>
        <v>133.86648727512809</v>
      </c>
    </row>
    <row r="122" spans="1:8" x14ac:dyDescent="0.25">
      <c r="A122" s="38">
        <v>3</v>
      </c>
      <c r="B122" s="39"/>
      <c r="C122" s="40"/>
      <c r="D122" s="40" t="s">
        <v>15</v>
      </c>
      <c r="E122" s="46">
        <f t="shared" ref="E122:F122" si="44">E123+E127</f>
        <v>25627.370000000003</v>
      </c>
      <c r="F122" s="46">
        <f t="shared" si="44"/>
        <v>0</v>
      </c>
      <c r="G122" s="46">
        <f>G123+G127</f>
        <v>34306.46</v>
      </c>
      <c r="H122" s="77">
        <f>G122/E122*100</f>
        <v>133.86648727512809</v>
      </c>
    </row>
    <row r="123" spans="1:8" x14ac:dyDescent="0.25">
      <c r="A123" s="38"/>
      <c r="B123" s="39">
        <v>31</v>
      </c>
      <c r="C123" s="40"/>
      <c r="D123" s="40" t="s">
        <v>16</v>
      </c>
      <c r="E123" s="46">
        <v>23837.97</v>
      </c>
      <c r="F123" s="46"/>
      <c r="G123" s="46">
        <f>SUM(G124:G126)</f>
        <v>31732.54</v>
      </c>
      <c r="H123" s="77">
        <f t="shared" ref="H123:H135" si="45">G123/E123*100</f>
        <v>133.11762704626275</v>
      </c>
    </row>
    <row r="124" spans="1:8" s="89" customFormat="1" x14ac:dyDescent="0.25">
      <c r="A124" s="92"/>
      <c r="B124" s="93"/>
      <c r="C124" s="91">
        <v>3111</v>
      </c>
      <c r="D124" s="91" t="s">
        <v>151</v>
      </c>
      <c r="E124" s="46"/>
      <c r="F124" s="46"/>
      <c r="G124" s="46">
        <v>25349.52</v>
      </c>
      <c r="H124" s="77" t="e">
        <f t="shared" si="45"/>
        <v>#DIV/0!</v>
      </c>
    </row>
    <row r="125" spans="1:8" s="89" customFormat="1" x14ac:dyDescent="0.25">
      <c r="A125" s="92"/>
      <c r="B125" s="93"/>
      <c r="C125" s="91">
        <v>3121</v>
      </c>
      <c r="D125" s="91" t="s">
        <v>152</v>
      </c>
      <c r="E125" s="46"/>
      <c r="F125" s="46"/>
      <c r="G125" s="46">
        <v>1880.15</v>
      </c>
      <c r="H125" s="77" t="e">
        <f t="shared" si="45"/>
        <v>#DIV/0!</v>
      </c>
    </row>
    <row r="126" spans="1:8" s="89" customFormat="1" ht="25.5" x14ac:dyDescent="0.25">
      <c r="A126" s="92"/>
      <c r="B126" s="93"/>
      <c r="C126" s="91">
        <v>3132</v>
      </c>
      <c r="D126" s="91" t="s">
        <v>153</v>
      </c>
      <c r="E126" s="46"/>
      <c r="F126" s="46"/>
      <c r="G126" s="46">
        <v>4502.87</v>
      </c>
      <c r="H126" s="77" t="e">
        <f t="shared" si="45"/>
        <v>#DIV/0!</v>
      </c>
    </row>
    <row r="127" spans="1:8" x14ac:dyDescent="0.25">
      <c r="A127" s="38"/>
      <c r="B127" s="39">
        <v>32</v>
      </c>
      <c r="C127" s="40"/>
      <c r="D127" s="40" t="s">
        <v>28</v>
      </c>
      <c r="E127" s="46">
        <v>1789.4</v>
      </c>
      <c r="F127" s="46"/>
      <c r="G127" s="46">
        <f>G128</f>
        <v>2573.92</v>
      </c>
      <c r="H127" s="77">
        <f t="shared" si="45"/>
        <v>143.84262881412764</v>
      </c>
    </row>
    <row r="128" spans="1:8" s="89" customFormat="1" ht="25.5" x14ac:dyDescent="0.25">
      <c r="A128" s="92"/>
      <c r="B128" s="93"/>
      <c r="C128" s="91">
        <v>3212</v>
      </c>
      <c r="D128" s="91" t="s">
        <v>163</v>
      </c>
      <c r="E128" s="46"/>
      <c r="F128" s="46"/>
      <c r="G128" s="46">
        <v>2573.92</v>
      </c>
      <c r="H128" s="77" t="e">
        <f t="shared" si="45"/>
        <v>#DIV/0!</v>
      </c>
    </row>
    <row r="129" spans="1:8" s="89" customFormat="1" x14ac:dyDescent="0.25">
      <c r="A129" s="254" t="s">
        <v>273</v>
      </c>
      <c r="B129" s="255"/>
      <c r="C129" s="256"/>
      <c r="D129" s="128" t="s">
        <v>274</v>
      </c>
      <c r="E129" s="58">
        <f>E130</f>
        <v>18786.07</v>
      </c>
      <c r="F129" s="58">
        <f t="shared" ref="F129:G129" si="46">F130</f>
        <v>0</v>
      </c>
      <c r="G129" s="58">
        <f t="shared" si="46"/>
        <v>10106.98</v>
      </c>
      <c r="H129" s="58">
        <f t="shared" si="45"/>
        <v>53.800395718742664</v>
      </c>
    </row>
    <row r="130" spans="1:8" s="89" customFormat="1" x14ac:dyDescent="0.25">
      <c r="A130" s="92">
        <v>3</v>
      </c>
      <c r="B130" s="93"/>
      <c r="C130" s="91"/>
      <c r="D130" s="91" t="s">
        <v>15</v>
      </c>
      <c r="E130" s="46">
        <f>E131+E134</f>
        <v>18786.07</v>
      </c>
      <c r="F130" s="46"/>
      <c r="G130" s="46">
        <f>G131+G134</f>
        <v>10106.98</v>
      </c>
      <c r="H130" s="77">
        <f t="shared" si="45"/>
        <v>53.800395718742664</v>
      </c>
    </row>
    <row r="131" spans="1:8" s="89" customFormat="1" x14ac:dyDescent="0.25">
      <c r="A131" s="92"/>
      <c r="B131" s="93">
        <v>31</v>
      </c>
      <c r="C131" s="91"/>
      <c r="D131" s="91" t="s">
        <v>16</v>
      </c>
      <c r="E131" s="46">
        <v>17204.32</v>
      </c>
      <c r="F131" s="46"/>
      <c r="G131" s="46">
        <f>G132+G133</f>
        <v>9309.75</v>
      </c>
      <c r="H131" s="77">
        <f t="shared" si="45"/>
        <v>54.112862350851408</v>
      </c>
    </row>
    <row r="132" spans="1:8" s="89" customFormat="1" x14ac:dyDescent="0.25">
      <c r="A132" s="92"/>
      <c r="B132" s="93"/>
      <c r="C132" s="91">
        <v>3111</v>
      </c>
      <c r="D132" s="91" t="s">
        <v>151</v>
      </c>
      <c r="E132" s="46"/>
      <c r="F132" s="46"/>
      <c r="G132" s="46">
        <v>8266.02</v>
      </c>
      <c r="H132" s="77" t="e">
        <f t="shared" si="45"/>
        <v>#DIV/0!</v>
      </c>
    </row>
    <row r="133" spans="1:8" s="89" customFormat="1" ht="25.5" x14ac:dyDescent="0.25">
      <c r="A133" s="92"/>
      <c r="B133" s="93"/>
      <c r="C133" s="91">
        <v>3132</v>
      </c>
      <c r="D133" s="91" t="s">
        <v>153</v>
      </c>
      <c r="E133" s="46"/>
      <c r="F133" s="46"/>
      <c r="G133" s="46">
        <v>1043.73</v>
      </c>
      <c r="H133" s="77" t="e">
        <f t="shared" si="45"/>
        <v>#DIV/0!</v>
      </c>
    </row>
    <row r="134" spans="1:8" s="89" customFormat="1" x14ac:dyDescent="0.25">
      <c r="A134" s="92"/>
      <c r="B134" s="93">
        <v>32</v>
      </c>
      <c r="C134" s="91"/>
      <c r="D134" s="91" t="s">
        <v>28</v>
      </c>
      <c r="E134" s="46">
        <v>1581.75</v>
      </c>
      <c r="F134" s="46"/>
      <c r="G134" s="46">
        <f>G135</f>
        <v>797.23</v>
      </c>
      <c r="H134" s="77">
        <f t="shared" si="45"/>
        <v>50.401770191243877</v>
      </c>
    </row>
    <row r="135" spans="1:8" s="89" customFormat="1" ht="25.5" x14ac:dyDescent="0.25">
      <c r="A135" s="92"/>
      <c r="B135" s="93"/>
      <c r="C135" s="91">
        <v>3212</v>
      </c>
      <c r="D135" s="91" t="s">
        <v>163</v>
      </c>
      <c r="E135" s="46"/>
      <c r="F135" s="46"/>
      <c r="G135" s="46">
        <v>797.23</v>
      </c>
      <c r="H135" s="77" t="e">
        <f t="shared" si="45"/>
        <v>#DIV/0!</v>
      </c>
    </row>
    <row r="136" spans="1:8" ht="25.5" customHeight="1" x14ac:dyDescent="0.25">
      <c r="A136" s="260" t="s">
        <v>245</v>
      </c>
      <c r="B136" s="261"/>
      <c r="C136" s="262"/>
      <c r="D136" s="54" t="s">
        <v>243</v>
      </c>
      <c r="E136" s="55">
        <f>E141+E137</f>
        <v>2270.4</v>
      </c>
      <c r="F136" s="55">
        <f t="shared" ref="F136:G136" si="47">F141+F137</f>
        <v>0</v>
      </c>
      <c r="G136" s="55">
        <f t="shared" si="47"/>
        <v>2270.4</v>
      </c>
      <c r="H136" s="82">
        <f>G136/E136*100</f>
        <v>100</v>
      </c>
    </row>
    <row r="137" spans="1:8" s="89" customFormat="1" x14ac:dyDescent="0.25">
      <c r="A137" s="254" t="s">
        <v>96</v>
      </c>
      <c r="B137" s="255"/>
      <c r="C137" s="256"/>
      <c r="D137" s="128" t="s">
        <v>97</v>
      </c>
      <c r="E137" s="58">
        <f>E138</f>
        <v>725.4</v>
      </c>
      <c r="F137" s="58"/>
      <c r="G137" s="58">
        <f>G138</f>
        <v>725.4</v>
      </c>
      <c r="H137" s="58">
        <f>G137/E137*100</f>
        <v>100</v>
      </c>
    </row>
    <row r="138" spans="1:8" s="89" customFormat="1" x14ac:dyDescent="0.25">
      <c r="A138" s="92">
        <v>3</v>
      </c>
      <c r="B138" s="93"/>
      <c r="C138" s="91"/>
      <c r="D138" s="91" t="s">
        <v>15</v>
      </c>
      <c r="E138" s="46">
        <f>E139</f>
        <v>725.4</v>
      </c>
      <c r="F138" s="65"/>
      <c r="G138" s="46">
        <f>G139</f>
        <v>725.4</v>
      </c>
      <c r="H138" s="133">
        <f t="shared" ref="H138:H140" si="48">G138/E138*100</f>
        <v>100</v>
      </c>
    </row>
    <row r="139" spans="1:8" s="89" customFormat="1" x14ac:dyDescent="0.25">
      <c r="A139" s="92"/>
      <c r="B139" s="93">
        <v>32</v>
      </c>
      <c r="C139" s="91"/>
      <c r="D139" s="91" t="s">
        <v>28</v>
      </c>
      <c r="E139" s="46">
        <v>725.4</v>
      </c>
      <c r="F139" s="65"/>
      <c r="G139" s="46">
        <f>G140</f>
        <v>725.4</v>
      </c>
      <c r="H139" s="133">
        <f t="shared" si="48"/>
        <v>100</v>
      </c>
    </row>
    <row r="140" spans="1:8" s="89" customFormat="1" x14ac:dyDescent="0.25">
      <c r="A140" s="92"/>
      <c r="B140" s="93"/>
      <c r="C140" s="91">
        <v>3221</v>
      </c>
      <c r="D140" s="91" t="s">
        <v>275</v>
      </c>
      <c r="E140" s="65"/>
      <c r="F140" s="65"/>
      <c r="G140" s="46">
        <v>725.4</v>
      </c>
      <c r="H140" s="133" t="e">
        <f t="shared" si="48"/>
        <v>#DIV/0!</v>
      </c>
    </row>
    <row r="141" spans="1:8" s="25" customFormat="1" x14ac:dyDescent="0.25">
      <c r="A141" s="254" t="s">
        <v>103</v>
      </c>
      <c r="B141" s="255"/>
      <c r="C141" s="256"/>
      <c r="D141" s="57" t="s">
        <v>104</v>
      </c>
      <c r="E141" s="58">
        <f t="shared" ref="E141:F141" si="49">E142</f>
        <v>1545</v>
      </c>
      <c r="F141" s="58">
        <f t="shared" si="49"/>
        <v>0</v>
      </c>
      <c r="G141" s="58">
        <f>G142</f>
        <v>1545</v>
      </c>
      <c r="H141" s="58">
        <f>G141/E141*100</f>
        <v>100</v>
      </c>
    </row>
    <row r="142" spans="1:8" x14ac:dyDescent="0.25">
      <c r="A142" s="38">
        <v>3</v>
      </c>
      <c r="B142" s="39"/>
      <c r="C142" s="40"/>
      <c r="D142" s="40" t="s">
        <v>15</v>
      </c>
      <c r="E142" s="46">
        <f>E143</f>
        <v>1545</v>
      </c>
      <c r="F142" s="46"/>
      <c r="G142" s="46">
        <f>G143</f>
        <v>1545</v>
      </c>
      <c r="H142" s="77">
        <f>G142/E142*100</f>
        <v>100</v>
      </c>
    </row>
    <row r="143" spans="1:8" x14ac:dyDescent="0.25">
      <c r="A143" s="38"/>
      <c r="B143" s="39">
        <v>32</v>
      </c>
      <c r="C143" s="40"/>
      <c r="D143" s="40" t="s">
        <v>28</v>
      </c>
      <c r="E143" s="46">
        <v>1545</v>
      </c>
      <c r="F143" s="46"/>
      <c r="G143" s="46">
        <f>G144</f>
        <v>1545</v>
      </c>
      <c r="H143" s="77">
        <f t="shared" ref="H143:H144" si="50">G143/E143*100</f>
        <v>100</v>
      </c>
    </row>
    <row r="144" spans="1:8" ht="25.5" x14ac:dyDescent="0.25">
      <c r="A144" s="73"/>
      <c r="B144" s="74"/>
      <c r="C144" s="75">
        <v>3221</v>
      </c>
      <c r="D144" s="75" t="s">
        <v>143</v>
      </c>
      <c r="E144" s="46"/>
      <c r="F144" s="46"/>
      <c r="G144" s="46">
        <v>1545</v>
      </c>
      <c r="H144" s="77" t="e">
        <f t="shared" si="50"/>
        <v>#DIV/0!</v>
      </c>
    </row>
    <row r="145" spans="1:8" ht="30" x14ac:dyDescent="0.25">
      <c r="A145" s="270" t="s">
        <v>110</v>
      </c>
      <c r="B145" s="271"/>
      <c r="C145" s="272"/>
      <c r="D145" s="134" t="s">
        <v>111</v>
      </c>
      <c r="E145" s="135">
        <f>E146+E214+E236</f>
        <v>3448106.09</v>
      </c>
      <c r="F145" s="135">
        <f t="shared" ref="F145:G145" si="51">F146+F214+F236</f>
        <v>0</v>
      </c>
      <c r="G145" s="135">
        <f t="shared" si="51"/>
        <v>3443268.1099999994</v>
      </c>
      <c r="H145" s="136">
        <f>G145/E145*100</f>
        <v>99.859691672073808</v>
      </c>
    </row>
    <row r="146" spans="1:8" x14ac:dyDescent="0.25">
      <c r="A146" s="257" t="s">
        <v>112</v>
      </c>
      <c r="B146" s="258"/>
      <c r="C146" s="259"/>
      <c r="D146" s="54" t="s">
        <v>113</v>
      </c>
      <c r="E146" s="55">
        <f>E147+E167+E193+E205+E210+E158</f>
        <v>3277505.5</v>
      </c>
      <c r="F146" s="55">
        <f t="shared" ref="F146:G146" si="52">F147+F167+F193+F205+F210+F158</f>
        <v>0</v>
      </c>
      <c r="G146" s="55">
        <f t="shared" si="52"/>
        <v>3295897.3499999996</v>
      </c>
      <c r="H146" s="81">
        <f>G146/E146*100</f>
        <v>100.56115390195377</v>
      </c>
    </row>
    <row r="147" spans="1:8" x14ac:dyDescent="0.25">
      <c r="A147" s="254" t="s">
        <v>114</v>
      </c>
      <c r="B147" s="255"/>
      <c r="C147" s="256"/>
      <c r="D147" s="57" t="s">
        <v>47</v>
      </c>
      <c r="E147" s="56">
        <f>E148</f>
        <v>2437.19</v>
      </c>
      <c r="F147" s="56"/>
      <c r="G147" s="56">
        <f>G148</f>
        <v>1211.8799999999999</v>
      </c>
      <c r="H147" s="58">
        <f>G147/E147*100</f>
        <v>49.724477779738137</v>
      </c>
    </row>
    <row r="148" spans="1:8" x14ac:dyDescent="0.25">
      <c r="A148" s="38">
        <v>3</v>
      </c>
      <c r="B148" s="39"/>
      <c r="C148" s="40"/>
      <c r="D148" s="40" t="s">
        <v>15</v>
      </c>
      <c r="E148" s="46">
        <f>E149+E151+E156</f>
        <v>2437.19</v>
      </c>
      <c r="F148" s="46">
        <f>F149+F151+F156</f>
        <v>0</v>
      </c>
      <c r="G148" s="46">
        <f>G149+G151+G156</f>
        <v>1211.8799999999999</v>
      </c>
      <c r="H148" s="77">
        <f>G148/E148*100</f>
        <v>49.724477779738137</v>
      </c>
    </row>
    <row r="149" spans="1:8" x14ac:dyDescent="0.25">
      <c r="A149" s="38"/>
      <c r="B149" s="39">
        <v>31</v>
      </c>
      <c r="C149" s="40"/>
      <c r="D149" s="40" t="s">
        <v>16</v>
      </c>
      <c r="E149" s="46">
        <v>0</v>
      </c>
      <c r="F149" s="46"/>
      <c r="G149" s="46">
        <v>0</v>
      </c>
      <c r="H149" s="77" t="e">
        <f t="shared" ref="H149:H166" si="53">G149/E149*100</f>
        <v>#DIV/0!</v>
      </c>
    </row>
    <row r="150" spans="1:8" x14ac:dyDescent="0.25">
      <c r="A150" s="73"/>
      <c r="B150" s="74"/>
      <c r="C150" s="75">
        <v>3111</v>
      </c>
      <c r="D150" s="75" t="s">
        <v>151</v>
      </c>
      <c r="E150" s="46"/>
      <c r="F150" s="46"/>
      <c r="G150" s="46">
        <v>0</v>
      </c>
      <c r="H150" s="77" t="e">
        <f t="shared" si="53"/>
        <v>#DIV/0!</v>
      </c>
    </row>
    <row r="151" spans="1:8" x14ac:dyDescent="0.25">
      <c r="A151" s="38"/>
      <c r="B151" s="39">
        <v>32</v>
      </c>
      <c r="C151" s="40"/>
      <c r="D151" s="40" t="s">
        <v>28</v>
      </c>
      <c r="E151" s="46">
        <v>2437.19</v>
      </c>
      <c r="F151" s="46"/>
      <c r="G151" s="46">
        <f>SUM(G152:G155)</f>
        <v>1204.76</v>
      </c>
      <c r="H151" s="77">
        <f t="shared" si="53"/>
        <v>49.432338061456022</v>
      </c>
    </row>
    <row r="152" spans="1:8" x14ac:dyDescent="0.25">
      <c r="A152" s="73"/>
      <c r="B152" s="74"/>
      <c r="C152" s="75">
        <v>3222</v>
      </c>
      <c r="D152" s="75" t="s">
        <v>149</v>
      </c>
      <c r="E152" s="46"/>
      <c r="F152" s="46"/>
      <c r="G152" s="46">
        <v>192</v>
      </c>
      <c r="H152" s="77" t="e">
        <f t="shared" si="53"/>
        <v>#DIV/0!</v>
      </c>
    </row>
    <row r="153" spans="1:8" s="89" customFormat="1" x14ac:dyDescent="0.25">
      <c r="A153" s="92"/>
      <c r="B153" s="93"/>
      <c r="C153" s="91">
        <v>3223</v>
      </c>
      <c r="D153" s="91" t="s">
        <v>276</v>
      </c>
      <c r="E153" s="46"/>
      <c r="F153" s="46"/>
      <c r="G153" s="46">
        <v>12.2</v>
      </c>
      <c r="H153" s="77" t="e">
        <f t="shared" si="53"/>
        <v>#DIV/0!</v>
      </c>
    </row>
    <row r="154" spans="1:8" x14ac:dyDescent="0.25">
      <c r="A154" s="73"/>
      <c r="B154" s="74"/>
      <c r="C154" s="75">
        <v>3225</v>
      </c>
      <c r="D154" s="75" t="s">
        <v>148</v>
      </c>
      <c r="E154" s="46"/>
      <c r="F154" s="46"/>
      <c r="G154" s="46">
        <v>0</v>
      </c>
      <c r="H154" s="77" t="e">
        <f t="shared" si="53"/>
        <v>#DIV/0!</v>
      </c>
    </row>
    <row r="155" spans="1:8" x14ac:dyDescent="0.25">
      <c r="A155" s="73"/>
      <c r="B155" s="74"/>
      <c r="C155" s="75">
        <v>3237</v>
      </c>
      <c r="D155" s="75" t="s">
        <v>157</v>
      </c>
      <c r="E155" s="46"/>
      <c r="F155" s="46"/>
      <c r="G155" s="46">
        <v>1000.56</v>
      </c>
      <c r="H155" s="77" t="e">
        <f t="shared" si="53"/>
        <v>#DIV/0!</v>
      </c>
    </row>
    <row r="156" spans="1:8" s="89" customFormat="1" x14ac:dyDescent="0.25">
      <c r="A156" s="92"/>
      <c r="B156" s="93">
        <v>34</v>
      </c>
      <c r="C156" s="91"/>
      <c r="D156" s="91" t="s">
        <v>57</v>
      </c>
      <c r="E156" s="46">
        <v>0</v>
      </c>
      <c r="F156" s="46"/>
      <c r="G156" s="46">
        <f>G157</f>
        <v>7.12</v>
      </c>
      <c r="H156" s="77" t="e">
        <f t="shared" si="53"/>
        <v>#DIV/0!</v>
      </c>
    </row>
    <row r="157" spans="1:8" s="89" customFormat="1" ht="25.5" x14ac:dyDescent="0.25">
      <c r="A157" s="92"/>
      <c r="B157" s="93"/>
      <c r="C157" s="91">
        <v>3431</v>
      </c>
      <c r="D157" s="91" t="s">
        <v>175</v>
      </c>
      <c r="E157" s="46"/>
      <c r="F157" s="46"/>
      <c r="G157" s="46">
        <v>7.12</v>
      </c>
      <c r="H157" s="77" t="e">
        <f t="shared" si="53"/>
        <v>#DIV/0!</v>
      </c>
    </row>
    <row r="158" spans="1:8" s="89" customFormat="1" ht="26.25" customHeight="1" x14ac:dyDescent="0.25">
      <c r="A158" s="254" t="s">
        <v>277</v>
      </c>
      <c r="B158" s="255"/>
      <c r="C158" s="256"/>
      <c r="D158" s="128" t="s">
        <v>278</v>
      </c>
      <c r="E158" s="56">
        <f>E159</f>
        <v>1959.88</v>
      </c>
      <c r="F158" s="56">
        <f t="shared" ref="F158:G159" si="54">F159</f>
        <v>0</v>
      </c>
      <c r="G158" s="56">
        <f t="shared" si="54"/>
        <v>1768.9599999999998</v>
      </c>
      <c r="H158" s="58">
        <f t="shared" si="53"/>
        <v>90.2585872604445</v>
      </c>
    </row>
    <row r="159" spans="1:8" s="89" customFormat="1" x14ac:dyDescent="0.25">
      <c r="A159" s="92">
        <v>3</v>
      </c>
      <c r="B159" s="93"/>
      <c r="C159" s="91"/>
      <c r="D159" s="91" t="s">
        <v>15</v>
      </c>
      <c r="E159" s="46">
        <f>E160</f>
        <v>1959.88</v>
      </c>
      <c r="F159" s="46">
        <f t="shared" si="54"/>
        <v>0</v>
      </c>
      <c r="G159" s="46">
        <f t="shared" si="54"/>
        <v>1768.9599999999998</v>
      </c>
      <c r="H159" s="77">
        <f t="shared" si="53"/>
        <v>90.2585872604445</v>
      </c>
    </row>
    <row r="160" spans="1:8" s="89" customFormat="1" x14ac:dyDescent="0.25">
      <c r="A160" s="92"/>
      <c r="B160" s="93">
        <v>32</v>
      </c>
      <c r="C160" s="91"/>
      <c r="D160" s="91" t="s">
        <v>28</v>
      </c>
      <c r="E160" s="46">
        <v>1959.88</v>
      </c>
      <c r="F160" s="46"/>
      <c r="G160" s="46">
        <f>SUM(G161:G166)</f>
        <v>1768.9599999999998</v>
      </c>
      <c r="H160" s="77">
        <f t="shared" si="53"/>
        <v>90.2585872604445</v>
      </c>
    </row>
    <row r="161" spans="1:8" s="89" customFormat="1" x14ac:dyDescent="0.25">
      <c r="A161" s="92"/>
      <c r="B161" s="93"/>
      <c r="C161" s="91">
        <v>3221</v>
      </c>
      <c r="D161" s="91" t="s">
        <v>275</v>
      </c>
      <c r="E161" s="46"/>
      <c r="F161" s="46"/>
      <c r="G161" s="46">
        <v>263.47000000000003</v>
      </c>
      <c r="H161" s="77" t="e">
        <f t="shared" si="53"/>
        <v>#DIV/0!</v>
      </c>
    </row>
    <row r="162" spans="1:8" s="89" customFormat="1" ht="25.5" x14ac:dyDescent="0.25">
      <c r="A162" s="92"/>
      <c r="B162" s="93"/>
      <c r="C162" s="91">
        <v>3231</v>
      </c>
      <c r="D162" s="91" t="s">
        <v>279</v>
      </c>
      <c r="E162" s="46"/>
      <c r="F162" s="46"/>
      <c r="G162" s="46">
        <v>250</v>
      </c>
      <c r="H162" s="77" t="e">
        <f t="shared" si="53"/>
        <v>#DIV/0!</v>
      </c>
    </row>
    <row r="163" spans="1:8" s="89" customFormat="1" x14ac:dyDescent="0.25">
      <c r="A163" s="92"/>
      <c r="B163" s="93"/>
      <c r="C163" s="91">
        <v>3237</v>
      </c>
      <c r="D163" s="91" t="s">
        <v>157</v>
      </c>
      <c r="E163" s="46"/>
      <c r="F163" s="46"/>
      <c r="G163" s="46">
        <v>859.15</v>
      </c>
      <c r="H163" s="77" t="e">
        <f t="shared" si="53"/>
        <v>#DIV/0!</v>
      </c>
    </row>
    <row r="164" spans="1:8" s="89" customFormat="1" x14ac:dyDescent="0.25">
      <c r="A164" s="92"/>
      <c r="B164" s="93"/>
      <c r="C164" s="91">
        <v>3239</v>
      </c>
      <c r="D164" s="91" t="s">
        <v>145</v>
      </c>
      <c r="E164" s="46"/>
      <c r="F164" s="46"/>
      <c r="G164" s="46">
        <v>300</v>
      </c>
      <c r="H164" s="77" t="e">
        <f t="shared" si="53"/>
        <v>#DIV/0!</v>
      </c>
    </row>
    <row r="165" spans="1:8" s="89" customFormat="1" x14ac:dyDescent="0.25">
      <c r="A165" s="92"/>
      <c r="B165" s="93"/>
      <c r="C165" s="91">
        <v>3294</v>
      </c>
      <c r="D165" s="91" t="s">
        <v>174</v>
      </c>
      <c r="E165" s="46"/>
      <c r="F165" s="46"/>
      <c r="G165" s="46">
        <v>25</v>
      </c>
      <c r="H165" s="77" t="e">
        <f t="shared" si="53"/>
        <v>#DIV/0!</v>
      </c>
    </row>
    <row r="166" spans="1:8" s="89" customFormat="1" x14ac:dyDescent="0.25">
      <c r="A166" s="92"/>
      <c r="B166" s="93"/>
      <c r="C166" s="91">
        <v>3299</v>
      </c>
      <c r="D166" s="91" t="s">
        <v>165</v>
      </c>
      <c r="E166" s="46"/>
      <c r="F166" s="46"/>
      <c r="G166" s="46">
        <v>71.34</v>
      </c>
      <c r="H166" s="77" t="e">
        <f t="shared" si="53"/>
        <v>#DIV/0!</v>
      </c>
    </row>
    <row r="167" spans="1:8" s="25" customFormat="1" ht="25.5" x14ac:dyDescent="0.25">
      <c r="A167" s="254" t="s">
        <v>115</v>
      </c>
      <c r="B167" s="255"/>
      <c r="C167" s="256"/>
      <c r="D167" s="57" t="s">
        <v>116</v>
      </c>
      <c r="E167" s="58">
        <f>E168</f>
        <v>150864.74</v>
      </c>
      <c r="F167" s="58"/>
      <c r="G167" s="58">
        <f>G168</f>
        <v>150765.96000000005</v>
      </c>
      <c r="H167" s="58">
        <f>G167/E167*100</f>
        <v>99.934524130688231</v>
      </c>
    </row>
    <row r="168" spans="1:8" x14ac:dyDescent="0.25">
      <c r="A168" s="38">
        <v>3</v>
      </c>
      <c r="B168" s="39"/>
      <c r="C168" s="40"/>
      <c r="D168" s="40" t="s">
        <v>15</v>
      </c>
      <c r="E168" s="46">
        <f>E169+E190</f>
        <v>150864.74</v>
      </c>
      <c r="F168" s="46"/>
      <c r="G168" s="46">
        <f>G169+G190</f>
        <v>150765.96000000005</v>
      </c>
      <c r="H168" s="77">
        <f>G168/E168*100</f>
        <v>99.934524130688231</v>
      </c>
    </row>
    <row r="169" spans="1:8" x14ac:dyDescent="0.25">
      <c r="A169" s="38"/>
      <c r="B169" s="39">
        <v>32</v>
      </c>
      <c r="C169" s="40"/>
      <c r="D169" s="40" t="s">
        <v>28</v>
      </c>
      <c r="E169" s="46">
        <v>150164.74</v>
      </c>
      <c r="F169" s="46"/>
      <c r="G169" s="46">
        <f>SUM(G170:G189)</f>
        <v>150065.96000000005</v>
      </c>
      <c r="H169" s="77">
        <f t="shared" ref="H169:H192" si="55">G169/E169*100</f>
        <v>99.934218911843132</v>
      </c>
    </row>
    <row r="170" spans="1:8" s="89" customFormat="1" x14ac:dyDescent="0.25">
      <c r="A170" s="92"/>
      <c r="B170" s="93"/>
      <c r="C170" s="91">
        <v>3211</v>
      </c>
      <c r="D170" s="91" t="s">
        <v>142</v>
      </c>
      <c r="E170" s="46"/>
      <c r="F170" s="46"/>
      <c r="G170" s="46">
        <v>5797.2</v>
      </c>
      <c r="H170" s="77" t="e">
        <f t="shared" si="55"/>
        <v>#DIV/0!</v>
      </c>
    </row>
    <row r="171" spans="1:8" s="89" customFormat="1" x14ac:dyDescent="0.25">
      <c r="A171" s="92"/>
      <c r="B171" s="93"/>
      <c r="C171" s="91">
        <v>3213</v>
      </c>
      <c r="D171" s="91" t="s">
        <v>155</v>
      </c>
      <c r="E171" s="46"/>
      <c r="F171" s="46"/>
      <c r="G171" s="46">
        <v>833.75</v>
      </c>
      <c r="H171" s="77" t="e">
        <f t="shared" si="55"/>
        <v>#DIV/0!</v>
      </c>
    </row>
    <row r="172" spans="1:8" s="89" customFormat="1" ht="25.5" x14ac:dyDescent="0.25">
      <c r="A172" s="92"/>
      <c r="B172" s="93"/>
      <c r="C172" s="91">
        <v>3221</v>
      </c>
      <c r="D172" s="91" t="s">
        <v>143</v>
      </c>
      <c r="E172" s="46"/>
      <c r="F172" s="46"/>
      <c r="G172" s="46">
        <v>28849.83</v>
      </c>
      <c r="H172" s="77" t="e">
        <f t="shared" si="55"/>
        <v>#DIV/0!</v>
      </c>
    </row>
    <row r="173" spans="1:8" s="89" customFormat="1" x14ac:dyDescent="0.25">
      <c r="A173" s="92"/>
      <c r="B173" s="93"/>
      <c r="C173" s="91">
        <v>3222</v>
      </c>
      <c r="D173" s="91" t="s">
        <v>149</v>
      </c>
      <c r="E173" s="46"/>
      <c r="F173" s="46"/>
      <c r="G173" s="46">
        <v>23.73</v>
      </c>
      <c r="H173" s="77" t="e">
        <f t="shared" si="55"/>
        <v>#DIV/0!</v>
      </c>
    </row>
    <row r="174" spans="1:8" s="89" customFormat="1" x14ac:dyDescent="0.25">
      <c r="A174" s="92"/>
      <c r="B174" s="93"/>
      <c r="C174" s="91">
        <v>3223</v>
      </c>
      <c r="D174" s="91" t="s">
        <v>168</v>
      </c>
      <c r="E174" s="46"/>
      <c r="F174" s="46"/>
      <c r="G174" s="46">
        <v>58773.5</v>
      </c>
      <c r="H174" s="77" t="e">
        <f t="shared" si="55"/>
        <v>#DIV/0!</v>
      </c>
    </row>
    <row r="175" spans="1:8" s="89" customFormat="1" ht="25.5" x14ac:dyDescent="0.25">
      <c r="A175" s="92"/>
      <c r="B175" s="93"/>
      <c r="C175" s="91">
        <v>3224</v>
      </c>
      <c r="D175" s="91" t="s">
        <v>169</v>
      </c>
      <c r="E175" s="46"/>
      <c r="F175" s="46"/>
      <c r="G175" s="46">
        <v>12700.03</v>
      </c>
      <c r="H175" s="77" t="e">
        <f t="shared" si="55"/>
        <v>#DIV/0!</v>
      </c>
    </row>
    <row r="176" spans="1:8" s="89" customFormat="1" x14ac:dyDescent="0.25">
      <c r="A176" s="92"/>
      <c r="B176" s="93"/>
      <c r="C176" s="91">
        <v>3225</v>
      </c>
      <c r="D176" s="91" t="s">
        <v>148</v>
      </c>
      <c r="E176" s="46"/>
      <c r="F176" s="46"/>
      <c r="G176" s="46">
        <v>3624.44</v>
      </c>
      <c r="H176" s="77" t="e">
        <f t="shared" si="55"/>
        <v>#DIV/0!</v>
      </c>
    </row>
    <row r="177" spans="1:8" s="89" customFormat="1" ht="25.5" x14ac:dyDescent="0.25">
      <c r="A177" s="92"/>
      <c r="B177" s="93"/>
      <c r="C177" s="91">
        <v>3231</v>
      </c>
      <c r="D177" s="91" t="s">
        <v>279</v>
      </c>
      <c r="E177" s="46"/>
      <c r="F177" s="46"/>
      <c r="G177" s="46">
        <v>2046.44</v>
      </c>
      <c r="H177" s="77" t="e">
        <f t="shared" si="55"/>
        <v>#DIV/0!</v>
      </c>
    </row>
    <row r="178" spans="1:8" s="89" customFormat="1" ht="25.5" x14ac:dyDescent="0.25">
      <c r="A178" s="92"/>
      <c r="B178" s="93"/>
      <c r="C178" s="91">
        <v>3232</v>
      </c>
      <c r="D178" s="91" t="s">
        <v>159</v>
      </c>
      <c r="E178" s="46"/>
      <c r="F178" s="46"/>
      <c r="G178" s="46">
        <v>9996.4699999999993</v>
      </c>
      <c r="H178" s="77" t="e">
        <f t="shared" si="55"/>
        <v>#DIV/0!</v>
      </c>
    </row>
    <row r="179" spans="1:8" s="89" customFormat="1" x14ac:dyDescent="0.25">
      <c r="A179" s="92"/>
      <c r="B179" s="93"/>
      <c r="C179" s="91">
        <v>3233</v>
      </c>
      <c r="D179" s="91" t="s">
        <v>252</v>
      </c>
      <c r="E179" s="46"/>
      <c r="F179" s="46"/>
      <c r="G179" s="46">
        <v>1038.8499999999999</v>
      </c>
      <c r="H179" s="77" t="e">
        <f t="shared" si="55"/>
        <v>#DIV/0!</v>
      </c>
    </row>
    <row r="180" spans="1:8" s="89" customFormat="1" x14ac:dyDescent="0.25">
      <c r="A180" s="92"/>
      <c r="B180" s="93"/>
      <c r="C180" s="91">
        <v>3234</v>
      </c>
      <c r="D180" s="91" t="s">
        <v>171</v>
      </c>
      <c r="E180" s="46"/>
      <c r="F180" s="46"/>
      <c r="G180" s="46">
        <v>21072.42</v>
      </c>
      <c r="H180" s="77" t="e">
        <f t="shared" si="55"/>
        <v>#DIV/0!</v>
      </c>
    </row>
    <row r="181" spans="1:8" s="89" customFormat="1" x14ac:dyDescent="0.25">
      <c r="A181" s="92"/>
      <c r="B181" s="93"/>
      <c r="C181" s="91">
        <v>3235</v>
      </c>
      <c r="D181" s="91" t="s">
        <v>253</v>
      </c>
      <c r="E181" s="46"/>
      <c r="F181" s="46"/>
      <c r="G181" s="46">
        <v>293.67</v>
      </c>
      <c r="H181" s="77"/>
    </row>
    <row r="182" spans="1:8" s="89" customFormat="1" x14ac:dyDescent="0.25">
      <c r="A182" s="92"/>
      <c r="B182" s="93"/>
      <c r="C182" s="91">
        <v>3236</v>
      </c>
      <c r="D182" s="91" t="s">
        <v>172</v>
      </c>
      <c r="E182" s="46"/>
      <c r="F182" s="46"/>
      <c r="G182" s="46">
        <v>150</v>
      </c>
      <c r="H182" s="77" t="e">
        <f t="shared" si="55"/>
        <v>#DIV/0!</v>
      </c>
    </row>
    <row r="183" spans="1:8" s="89" customFormat="1" x14ac:dyDescent="0.25">
      <c r="A183" s="92"/>
      <c r="B183" s="93"/>
      <c r="C183" s="91">
        <v>3237</v>
      </c>
      <c r="D183" s="91" t="s">
        <v>157</v>
      </c>
      <c r="E183" s="46"/>
      <c r="F183" s="46"/>
      <c r="G183" s="46">
        <v>615.20000000000005</v>
      </c>
      <c r="H183" s="77" t="e">
        <f t="shared" si="55"/>
        <v>#DIV/0!</v>
      </c>
    </row>
    <row r="184" spans="1:8" s="89" customFormat="1" x14ac:dyDescent="0.25">
      <c r="A184" s="92"/>
      <c r="B184" s="93"/>
      <c r="C184" s="91">
        <v>3238</v>
      </c>
      <c r="D184" s="91" t="s">
        <v>164</v>
      </c>
      <c r="E184" s="46"/>
      <c r="F184" s="46"/>
      <c r="G184" s="46">
        <v>1787.76</v>
      </c>
      <c r="H184" s="77" t="e">
        <f t="shared" si="55"/>
        <v>#DIV/0!</v>
      </c>
    </row>
    <row r="185" spans="1:8" s="89" customFormat="1" x14ac:dyDescent="0.25">
      <c r="A185" s="92"/>
      <c r="B185" s="93"/>
      <c r="C185" s="91">
        <v>3239</v>
      </c>
      <c r="D185" s="91" t="s">
        <v>145</v>
      </c>
      <c r="E185" s="46"/>
      <c r="F185" s="46"/>
      <c r="G185" s="46">
        <v>195.03</v>
      </c>
      <c r="H185" s="77" t="e">
        <f t="shared" si="55"/>
        <v>#DIV/0!</v>
      </c>
    </row>
    <row r="186" spans="1:8" s="89" customFormat="1" x14ac:dyDescent="0.25">
      <c r="A186" s="92"/>
      <c r="B186" s="93"/>
      <c r="C186" s="91">
        <v>3293</v>
      </c>
      <c r="D186" s="91" t="s">
        <v>173</v>
      </c>
      <c r="E186" s="46"/>
      <c r="F186" s="46"/>
      <c r="G186" s="46">
        <v>1125.5999999999999</v>
      </c>
      <c r="H186" s="77" t="e">
        <f t="shared" si="55"/>
        <v>#DIV/0!</v>
      </c>
    </row>
    <row r="187" spans="1:8" s="89" customFormat="1" x14ac:dyDescent="0.25">
      <c r="A187" s="92"/>
      <c r="B187" s="93"/>
      <c r="C187" s="91">
        <v>3294</v>
      </c>
      <c r="D187" s="91" t="s">
        <v>174</v>
      </c>
      <c r="E187" s="46"/>
      <c r="F187" s="46"/>
      <c r="G187" s="46">
        <v>195</v>
      </c>
      <c r="H187" s="77" t="e">
        <f t="shared" si="55"/>
        <v>#DIV/0!</v>
      </c>
    </row>
    <row r="188" spans="1:8" s="89" customFormat="1" x14ac:dyDescent="0.25">
      <c r="A188" s="92"/>
      <c r="B188" s="93"/>
      <c r="C188" s="91">
        <v>3295</v>
      </c>
      <c r="D188" s="91" t="s">
        <v>158</v>
      </c>
      <c r="E188" s="46"/>
      <c r="F188" s="46"/>
      <c r="G188" s="46">
        <v>162.86000000000001</v>
      </c>
      <c r="H188" s="77" t="e">
        <f t="shared" si="55"/>
        <v>#DIV/0!</v>
      </c>
    </row>
    <row r="189" spans="1:8" s="89" customFormat="1" x14ac:dyDescent="0.25">
      <c r="A189" s="92"/>
      <c r="B189" s="93"/>
      <c r="C189" s="91">
        <v>3299</v>
      </c>
      <c r="D189" s="91" t="s">
        <v>165</v>
      </c>
      <c r="E189" s="46"/>
      <c r="F189" s="46"/>
      <c r="G189" s="46">
        <v>784.18</v>
      </c>
      <c r="H189" s="77" t="e">
        <f t="shared" si="55"/>
        <v>#DIV/0!</v>
      </c>
    </row>
    <row r="190" spans="1:8" x14ac:dyDescent="0.25">
      <c r="A190" s="38"/>
      <c r="B190" s="39">
        <v>34</v>
      </c>
      <c r="C190" s="40"/>
      <c r="D190" s="40" t="s">
        <v>57</v>
      </c>
      <c r="E190" s="46">
        <v>700</v>
      </c>
      <c r="F190" s="46"/>
      <c r="G190" s="46">
        <f>G191+G192</f>
        <v>700</v>
      </c>
      <c r="H190" s="77">
        <f t="shared" si="55"/>
        <v>100</v>
      </c>
    </row>
    <row r="191" spans="1:8" s="89" customFormat="1" ht="25.5" x14ac:dyDescent="0.25">
      <c r="A191" s="92"/>
      <c r="B191" s="93"/>
      <c r="C191" s="91">
        <v>3431</v>
      </c>
      <c r="D191" s="91" t="s">
        <v>175</v>
      </c>
      <c r="E191" s="46"/>
      <c r="F191" s="46"/>
      <c r="G191" s="46">
        <v>695.74</v>
      </c>
      <c r="H191" s="77" t="e">
        <f t="shared" si="55"/>
        <v>#DIV/0!</v>
      </c>
    </row>
    <row r="192" spans="1:8" s="89" customFormat="1" x14ac:dyDescent="0.25">
      <c r="A192" s="92"/>
      <c r="B192" s="93"/>
      <c r="C192" s="91">
        <v>3433</v>
      </c>
      <c r="D192" s="91" t="s">
        <v>167</v>
      </c>
      <c r="E192" s="46"/>
      <c r="F192" s="46"/>
      <c r="G192" s="46">
        <v>4.26</v>
      </c>
      <c r="H192" s="77" t="e">
        <f t="shared" si="55"/>
        <v>#DIV/0!</v>
      </c>
    </row>
    <row r="193" spans="1:8" x14ac:dyDescent="0.25">
      <c r="A193" s="254" t="s">
        <v>117</v>
      </c>
      <c r="B193" s="255"/>
      <c r="C193" s="256"/>
      <c r="D193" s="57" t="s">
        <v>97</v>
      </c>
      <c r="E193" s="56">
        <f t="shared" ref="E193:F193" si="56">E194</f>
        <v>3118637.73</v>
      </c>
      <c r="F193" s="56">
        <f t="shared" si="56"/>
        <v>0</v>
      </c>
      <c r="G193" s="56">
        <f>G194</f>
        <v>3139899.81</v>
      </c>
      <c r="H193" s="58">
        <f>G193/E193*100</f>
        <v>100.68177460291292</v>
      </c>
    </row>
    <row r="194" spans="1:8" x14ac:dyDescent="0.25">
      <c r="A194" s="38">
        <v>3</v>
      </c>
      <c r="B194" s="39"/>
      <c r="C194" s="40"/>
      <c r="D194" s="40" t="s">
        <v>15</v>
      </c>
      <c r="E194" s="46">
        <f t="shared" ref="E194:F194" si="57">E195+E200</f>
        <v>3118637.73</v>
      </c>
      <c r="F194" s="46">
        <f t="shared" si="57"/>
        <v>0</v>
      </c>
      <c r="G194" s="46">
        <f>G195+G200</f>
        <v>3139899.81</v>
      </c>
      <c r="H194" s="77">
        <f>G194/E194*100</f>
        <v>100.68177460291292</v>
      </c>
    </row>
    <row r="195" spans="1:8" x14ac:dyDescent="0.25">
      <c r="A195" s="38"/>
      <c r="B195" s="39">
        <v>31</v>
      </c>
      <c r="C195" s="40"/>
      <c r="D195" s="40" t="s">
        <v>16</v>
      </c>
      <c r="E195" s="46">
        <v>3002117.73</v>
      </c>
      <c r="F195" s="46"/>
      <c r="G195" s="46">
        <f>SUM(G196:G199)</f>
        <v>3044899.65</v>
      </c>
      <c r="H195" s="77">
        <f t="shared" ref="H195:H209" si="58">G195/E195*100</f>
        <v>101.42505803728091</v>
      </c>
    </row>
    <row r="196" spans="1:8" x14ac:dyDescent="0.25">
      <c r="A196" s="73"/>
      <c r="B196" s="74"/>
      <c r="C196" s="75">
        <v>3111</v>
      </c>
      <c r="D196" s="75" t="s">
        <v>151</v>
      </c>
      <c r="E196" s="46"/>
      <c r="F196" s="46"/>
      <c r="G196" s="46">
        <v>2528440.89</v>
      </c>
      <c r="H196" s="77" t="e">
        <f t="shared" si="58"/>
        <v>#DIV/0!</v>
      </c>
    </row>
    <row r="197" spans="1:8" x14ac:dyDescent="0.25">
      <c r="A197" s="73"/>
      <c r="B197" s="74"/>
      <c r="C197" s="75">
        <v>3113</v>
      </c>
      <c r="D197" s="75" t="s">
        <v>250</v>
      </c>
      <c r="E197" s="46"/>
      <c r="F197" s="46"/>
      <c r="G197" s="46">
        <v>1367.13</v>
      </c>
      <c r="H197" s="77" t="e">
        <f t="shared" si="58"/>
        <v>#DIV/0!</v>
      </c>
    </row>
    <row r="198" spans="1:8" x14ac:dyDescent="0.25">
      <c r="A198" s="73"/>
      <c r="B198" s="74"/>
      <c r="C198" s="75">
        <v>3121</v>
      </c>
      <c r="D198" s="75" t="s">
        <v>152</v>
      </c>
      <c r="E198" s="46"/>
      <c r="F198" s="46"/>
      <c r="G198" s="46">
        <v>107035.94</v>
      </c>
      <c r="H198" s="77" t="e">
        <f t="shared" si="58"/>
        <v>#DIV/0!</v>
      </c>
    </row>
    <row r="199" spans="1:8" ht="25.5" x14ac:dyDescent="0.25">
      <c r="A199" s="73"/>
      <c r="B199" s="74"/>
      <c r="C199" s="75">
        <v>3132</v>
      </c>
      <c r="D199" s="75" t="s">
        <v>153</v>
      </c>
      <c r="E199" s="46"/>
      <c r="F199" s="46"/>
      <c r="G199" s="46">
        <v>408055.69</v>
      </c>
      <c r="H199" s="77" t="e">
        <f t="shared" si="58"/>
        <v>#DIV/0!</v>
      </c>
    </row>
    <row r="200" spans="1:8" x14ac:dyDescent="0.25">
      <c r="A200" s="38"/>
      <c r="B200" s="39">
        <v>32</v>
      </c>
      <c r="C200" s="40"/>
      <c r="D200" s="40" t="s">
        <v>28</v>
      </c>
      <c r="E200" s="46">
        <v>116520</v>
      </c>
      <c r="F200" s="46"/>
      <c r="G200" s="46">
        <f>SUM(G201:G204)</f>
        <v>95000.16</v>
      </c>
      <c r="H200" s="77">
        <f t="shared" si="58"/>
        <v>81.531204943357366</v>
      </c>
    </row>
    <row r="201" spans="1:8" x14ac:dyDescent="0.25">
      <c r="A201" s="73"/>
      <c r="B201" s="74"/>
      <c r="C201" s="75">
        <v>3211</v>
      </c>
      <c r="D201" s="75" t="s">
        <v>142</v>
      </c>
      <c r="E201" s="46"/>
      <c r="F201" s="46"/>
      <c r="G201" s="46">
        <v>295.5</v>
      </c>
      <c r="H201" s="77" t="e">
        <f t="shared" si="58"/>
        <v>#DIV/0!</v>
      </c>
    </row>
    <row r="202" spans="1:8" ht="25.5" x14ac:dyDescent="0.25">
      <c r="A202" s="73"/>
      <c r="B202" s="74"/>
      <c r="C202" s="75">
        <v>3212</v>
      </c>
      <c r="D202" s="75" t="s">
        <v>154</v>
      </c>
      <c r="E202" s="46"/>
      <c r="F202" s="46"/>
      <c r="G202" s="46">
        <v>92753.46</v>
      </c>
      <c r="H202" s="77" t="e">
        <f t="shared" si="58"/>
        <v>#DIV/0!</v>
      </c>
    </row>
    <row r="203" spans="1:8" ht="25.5" x14ac:dyDescent="0.25">
      <c r="A203" s="73"/>
      <c r="B203" s="74"/>
      <c r="C203" s="75">
        <v>3221</v>
      </c>
      <c r="D203" s="91" t="s">
        <v>143</v>
      </c>
      <c r="E203" s="46"/>
      <c r="F203" s="46"/>
      <c r="G203" s="46">
        <v>1369.2</v>
      </c>
      <c r="H203" s="77" t="e">
        <f t="shared" si="58"/>
        <v>#DIV/0!</v>
      </c>
    </row>
    <row r="204" spans="1:8" x14ac:dyDescent="0.25">
      <c r="A204" s="73"/>
      <c r="B204" s="74"/>
      <c r="C204" s="75">
        <v>3295</v>
      </c>
      <c r="D204" s="75" t="s">
        <v>158</v>
      </c>
      <c r="E204" s="46"/>
      <c r="F204" s="46"/>
      <c r="G204" s="46">
        <v>582</v>
      </c>
      <c r="H204" s="77" t="e">
        <f t="shared" si="58"/>
        <v>#DIV/0!</v>
      </c>
    </row>
    <row r="205" spans="1:8" s="89" customFormat="1" ht="15" customHeight="1" x14ac:dyDescent="0.25">
      <c r="A205" s="254" t="s">
        <v>238</v>
      </c>
      <c r="B205" s="255"/>
      <c r="C205" s="256"/>
      <c r="D205" s="120" t="s">
        <v>135</v>
      </c>
      <c r="E205" s="56">
        <f>E206</f>
        <v>395.96</v>
      </c>
      <c r="F205" s="56"/>
      <c r="G205" s="56">
        <f>G206</f>
        <v>131.17000000000002</v>
      </c>
      <c r="H205" s="56">
        <f t="shared" si="58"/>
        <v>33.12708354379231</v>
      </c>
    </row>
    <row r="206" spans="1:8" s="89" customFormat="1" x14ac:dyDescent="0.25">
      <c r="A206" s="92">
        <v>3</v>
      </c>
      <c r="B206" s="93"/>
      <c r="C206" s="91"/>
      <c r="D206" s="91" t="s">
        <v>15</v>
      </c>
      <c r="E206" s="46">
        <f>E207</f>
        <v>395.96</v>
      </c>
      <c r="F206" s="46"/>
      <c r="G206" s="46">
        <f>G207</f>
        <v>131.17000000000002</v>
      </c>
      <c r="H206" s="77">
        <f t="shared" si="58"/>
        <v>33.12708354379231</v>
      </c>
    </row>
    <row r="207" spans="1:8" s="89" customFormat="1" x14ac:dyDescent="0.25">
      <c r="A207" s="92"/>
      <c r="B207" s="93">
        <v>32</v>
      </c>
      <c r="C207" s="91"/>
      <c r="D207" s="91" t="s">
        <v>28</v>
      </c>
      <c r="E207" s="46">
        <v>395.96</v>
      </c>
      <c r="F207" s="46"/>
      <c r="G207" s="46">
        <f>SUM(G208:G209)</f>
        <v>131.17000000000002</v>
      </c>
      <c r="H207" s="77">
        <f t="shared" si="58"/>
        <v>33.12708354379231</v>
      </c>
    </row>
    <row r="208" spans="1:8" s="89" customFormat="1" x14ac:dyDescent="0.25">
      <c r="A208" s="92"/>
      <c r="B208" s="93"/>
      <c r="C208" s="91">
        <v>3211</v>
      </c>
      <c r="D208" s="91" t="s">
        <v>142</v>
      </c>
      <c r="E208" s="46"/>
      <c r="F208" s="46"/>
      <c r="G208" s="46">
        <v>42</v>
      </c>
      <c r="H208" s="77" t="e">
        <f t="shared" si="58"/>
        <v>#DIV/0!</v>
      </c>
    </row>
    <row r="209" spans="1:8" s="89" customFormat="1" ht="25.5" x14ac:dyDescent="0.25">
      <c r="A209" s="92"/>
      <c r="B209" s="93"/>
      <c r="C209" s="91">
        <v>3221</v>
      </c>
      <c r="D209" s="91" t="s">
        <v>143</v>
      </c>
      <c r="E209" s="46"/>
      <c r="F209" s="46"/>
      <c r="G209" s="46">
        <v>89.17</v>
      </c>
      <c r="H209" s="77" t="e">
        <f t="shared" si="58"/>
        <v>#DIV/0!</v>
      </c>
    </row>
    <row r="210" spans="1:8" x14ac:dyDescent="0.25">
      <c r="A210" s="254" t="s">
        <v>129</v>
      </c>
      <c r="B210" s="255"/>
      <c r="C210" s="256"/>
      <c r="D210" s="68" t="s">
        <v>130</v>
      </c>
      <c r="E210" s="56">
        <f>E211</f>
        <v>3210</v>
      </c>
      <c r="F210" s="56"/>
      <c r="G210" s="56">
        <f>G211</f>
        <v>2119.5700000000002</v>
      </c>
      <c r="H210" s="58">
        <f>G210/E210*100</f>
        <v>66.030218068535831</v>
      </c>
    </row>
    <row r="211" spans="1:8" x14ac:dyDescent="0.25">
      <c r="A211" s="69">
        <v>3</v>
      </c>
      <c r="B211" s="70"/>
      <c r="C211" s="71"/>
      <c r="D211" s="71" t="s">
        <v>15</v>
      </c>
      <c r="E211" s="46">
        <f>E212</f>
        <v>3210</v>
      </c>
      <c r="F211" s="46"/>
      <c r="G211" s="46">
        <f>G212</f>
        <v>2119.5700000000002</v>
      </c>
      <c r="H211" s="77">
        <f>G211/E211*100</f>
        <v>66.030218068535831</v>
      </c>
    </row>
    <row r="212" spans="1:8" x14ac:dyDescent="0.25">
      <c r="A212" s="69"/>
      <c r="B212" s="70">
        <v>32</v>
      </c>
      <c r="C212" s="71"/>
      <c r="D212" s="71" t="s">
        <v>28</v>
      </c>
      <c r="E212" s="46">
        <v>3210</v>
      </c>
      <c r="F212" s="46"/>
      <c r="G212" s="46">
        <f>G213</f>
        <v>2119.5700000000002</v>
      </c>
      <c r="H212" s="77">
        <f t="shared" ref="H212:H213" si="59">G212/E212*100</f>
        <v>66.030218068535831</v>
      </c>
    </row>
    <row r="213" spans="1:8" ht="28.5" customHeight="1" x14ac:dyDescent="0.25">
      <c r="A213" s="73"/>
      <c r="B213" s="74"/>
      <c r="C213" s="75">
        <v>3222</v>
      </c>
      <c r="D213" s="75" t="s">
        <v>149</v>
      </c>
      <c r="E213" s="46"/>
      <c r="F213" s="46"/>
      <c r="G213" s="46">
        <v>2119.5700000000002</v>
      </c>
      <c r="H213" s="77" t="e">
        <f t="shared" si="59"/>
        <v>#DIV/0!</v>
      </c>
    </row>
    <row r="214" spans="1:8" ht="38.25" x14ac:dyDescent="0.25">
      <c r="A214" s="257" t="s">
        <v>118</v>
      </c>
      <c r="B214" s="258"/>
      <c r="C214" s="259"/>
      <c r="D214" s="54" t="s">
        <v>119</v>
      </c>
      <c r="E214" s="55">
        <f>E215+E220+E227+E230</f>
        <v>49776.51</v>
      </c>
      <c r="F214" s="55">
        <f t="shared" ref="F214:G214" si="60">F215+F220+F227+F230</f>
        <v>0</v>
      </c>
      <c r="G214" s="55">
        <f t="shared" si="60"/>
        <v>26677.280000000002</v>
      </c>
      <c r="H214" s="82">
        <f>G214/E214*100</f>
        <v>53.594114975115772</v>
      </c>
    </row>
    <row r="215" spans="1:8" ht="15" customHeight="1" x14ac:dyDescent="0.25">
      <c r="A215" s="254" t="s">
        <v>131</v>
      </c>
      <c r="B215" s="255"/>
      <c r="C215" s="256"/>
      <c r="D215" s="57" t="s">
        <v>12</v>
      </c>
      <c r="E215" s="66">
        <f>E216</f>
        <v>22974.47</v>
      </c>
      <c r="F215" s="66"/>
      <c r="G215" s="66">
        <f>G216</f>
        <v>22974.47</v>
      </c>
      <c r="H215" s="58">
        <f>G215/E215*100</f>
        <v>100</v>
      </c>
    </row>
    <row r="216" spans="1:8" x14ac:dyDescent="0.25">
      <c r="A216" s="47">
        <v>3</v>
      </c>
      <c r="B216" s="48"/>
      <c r="C216" s="49"/>
      <c r="D216" s="49" t="s">
        <v>15</v>
      </c>
      <c r="E216" s="46">
        <f>E217</f>
        <v>22974.47</v>
      </c>
      <c r="F216" s="46"/>
      <c r="G216" s="46">
        <f>G217</f>
        <v>22974.47</v>
      </c>
      <c r="H216" s="77">
        <f>G216/E216*100</f>
        <v>100</v>
      </c>
    </row>
    <row r="217" spans="1:8" x14ac:dyDescent="0.25">
      <c r="A217" s="47"/>
      <c r="B217" s="48">
        <v>32</v>
      </c>
      <c r="C217" s="49"/>
      <c r="D217" s="49" t="s">
        <v>28</v>
      </c>
      <c r="E217" s="46">
        <v>22974.47</v>
      </c>
      <c r="F217" s="46"/>
      <c r="G217" s="46">
        <f>G219+G218</f>
        <v>22974.47</v>
      </c>
      <c r="H217" s="77">
        <f t="shared" ref="H217:H219" si="61">G217/E217*100</f>
        <v>100</v>
      </c>
    </row>
    <row r="218" spans="1:8" s="89" customFormat="1" x14ac:dyDescent="0.25">
      <c r="A218" s="92"/>
      <c r="B218" s="93"/>
      <c r="C218" s="91">
        <v>3225</v>
      </c>
      <c r="D218" s="91" t="s">
        <v>148</v>
      </c>
      <c r="E218" s="46"/>
      <c r="F218" s="46"/>
      <c r="G218" s="46">
        <v>720</v>
      </c>
      <c r="H218" s="77" t="e">
        <f t="shared" si="61"/>
        <v>#DIV/0!</v>
      </c>
    </row>
    <row r="219" spans="1:8" s="89" customFormat="1" ht="25.5" x14ac:dyDescent="0.25">
      <c r="A219" s="92"/>
      <c r="B219" s="93"/>
      <c r="C219" s="91">
        <v>3232</v>
      </c>
      <c r="D219" s="91" t="s">
        <v>159</v>
      </c>
      <c r="E219" s="46"/>
      <c r="F219" s="46"/>
      <c r="G219" s="46">
        <v>22254.47</v>
      </c>
      <c r="H219" s="77" t="e">
        <f t="shared" si="61"/>
        <v>#DIV/0!</v>
      </c>
    </row>
    <row r="220" spans="1:8" ht="15" customHeight="1" x14ac:dyDescent="0.25">
      <c r="A220" s="254" t="s">
        <v>114</v>
      </c>
      <c r="B220" s="255"/>
      <c r="C220" s="256"/>
      <c r="D220" s="57" t="s">
        <v>47</v>
      </c>
      <c r="E220" s="56">
        <f>E221+E224</f>
        <v>2612.81</v>
      </c>
      <c r="F220" s="56">
        <f t="shared" ref="F220" si="62">F221</f>
        <v>0</v>
      </c>
      <c r="G220" s="56">
        <f>G221+G224</f>
        <v>2612.81</v>
      </c>
      <c r="H220" s="58">
        <f>G220/E220*100</f>
        <v>100</v>
      </c>
    </row>
    <row r="221" spans="1:8" x14ac:dyDescent="0.25">
      <c r="A221" s="38">
        <v>3</v>
      </c>
      <c r="B221" s="39"/>
      <c r="C221" s="40"/>
      <c r="D221" s="40" t="s">
        <v>15</v>
      </c>
      <c r="E221" s="46">
        <f>E222</f>
        <v>0</v>
      </c>
      <c r="F221" s="46"/>
      <c r="G221" s="46">
        <f>G222</f>
        <v>0</v>
      </c>
      <c r="H221" s="77" t="e">
        <f>G221/E221*100</f>
        <v>#DIV/0!</v>
      </c>
    </row>
    <row r="222" spans="1:8" ht="19.5" customHeight="1" x14ac:dyDescent="0.25">
      <c r="A222" s="38"/>
      <c r="B222" s="39">
        <v>32</v>
      </c>
      <c r="C222" s="40"/>
      <c r="D222" s="40" t="s">
        <v>28</v>
      </c>
      <c r="E222" s="46">
        <v>0</v>
      </c>
      <c r="F222" s="46"/>
      <c r="G222" s="46">
        <f>G223</f>
        <v>0</v>
      </c>
      <c r="H222" s="77" t="e">
        <f t="shared" ref="H222:H226" si="63">G222/E222*100</f>
        <v>#DIV/0!</v>
      </c>
    </row>
    <row r="223" spans="1:8" s="89" customFormat="1" x14ac:dyDescent="0.25">
      <c r="A223" s="92"/>
      <c r="B223" s="93"/>
      <c r="C223" s="91">
        <v>3225</v>
      </c>
      <c r="D223" s="91" t="s">
        <v>148</v>
      </c>
      <c r="E223" s="46"/>
      <c r="F223" s="46"/>
      <c r="G223" s="46">
        <v>0</v>
      </c>
      <c r="H223" s="77" t="e">
        <f t="shared" si="63"/>
        <v>#DIV/0!</v>
      </c>
    </row>
    <row r="224" spans="1:8" ht="27" customHeight="1" x14ac:dyDescent="0.25">
      <c r="A224" s="38">
        <v>4</v>
      </c>
      <c r="B224" s="39"/>
      <c r="C224" s="40"/>
      <c r="D224" s="40" t="s">
        <v>17</v>
      </c>
      <c r="E224" s="46">
        <f>E225</f>
        <v>2612.81</v>
      </c>
      <c r="F224" s="46"/>
      <c r="G224" s="46">
        <f>G225</f>
        <v>2612.81</v>
      </c>
      <c r="H224" s="77">
        <f t="shared" si="63"/>
        <v>100</v>
      </c>
    </row>
    <row r="225" spans="1:8" ht="25.5" x14ac:dyDescent="0.25">
      <c r="A225" s="38"/>
      <c r="B225" s="39">
        <v>42</v>
      </c>
      <c r="C225" s="40"/>
      <c r="D225" s="40" t="s">
        <v>36</v>
      </c>
      <c r="E225" s="46">
        <v>2612.81</v>
      </c>
      <c r="F225" s="46"/>
      <c r="G225" s="46">
        <f>G226</f>
        <v>2612.81</v>
      </c>
      <c r="H225" s="77">
        <f t="shared" si="63"/>
        <v>100</v>
      </c>
    </row>
    <row r="226" spans="1:8" x14ac:dyDescent="0.25">
      <c r="A226" s="73"/>
      <c r="B226" s="74"/>
      <c r="C226" s="75">
        <v>4241</v>
      </c>
      <c r="D226" s="75" t="s">
        <v>141</v>
      </c>
      <c r="E226" s="46"/>
      <c r="F226" s="46"/>
      <c r="G226" s="46">
        <v>2612.81</v>
      </c>
      <c r="H226" s="77" t="e">
        <f t="shared" si="63"/>
        <v>#DIV/0!</v>
      </c>
    </row>
    <row r="227" spans="1:8" x14ac:dyDescent="0.25">
      <c r="A227" s="254" t="s">
        <v>120</v>
      </c>
      <c r="B227" s="255"/>
      <c r="C227" s="256"/>
      <c r="D227" s="57" t="s">
        <v>97</v>
      </c>
      <c r="E227" s="56">
        <f>E228</f>
        <v>5737.5</v>
      </c>
      <c r="F227" s="56">
        <f t="shared" ref="F227:G227" si="64">F228</f>
        <v>0</v>
      </c>
      <c r="G227" s="56">
        <f t="shared" si="64"/>
        <v>0</v>
      </c>
      <c r="H227" s="58">
        <f>G227/E227*100</f>
        <v>0</v>
      </c>
    </row>
    <row r="228" spans="1:8" ht="25.5" x14ac:dyDescent="0.25">
      <c r="A228" s="38">
        <v>4</v>
      </c>
      <c r="B228" s="39"/>
      <c r="C228" s="40"/>
      <c r="D228" s="40" t="s">
        <v>17</v>
      </c>
      <c r="E228" s="46">
        <f>E229</f>
        <v>5737.5</v>
      </c>
      <c r="F228" s="46"/>
      <c r="G228" s="46">
        <f>G229</f>
        <v>0</v>
      </c>
      <c r="H228" s="77">
        <f t="shared" ref="H228:H229" si="65">G228/E228*100</f>
        <v>0</v>
      </c>
    </row>
    <row r="229" spans="1:8" ht="37.5" customHeight="1" x14ac:dyDescent="0.25">
      <c r="A229" s="38"/>
      <c r="B229" s="39">
        <v>42</v>
      </c>
      <c r="C229" s="40"/>
      <c r="D229" s="40" t="s">
        <v>36</v>
      </c>
      <c r="E229" s="46">
        <v>5737.5</v>
      </c>
      <c r="F229" s="46"/>
      <c r="G229" s="46">
        <v>0</v>
      </c>
      <c r="H229" s="77">
        <f t="shared" si="65"/>
        <v>0</v>
      </c>
    </row>
    <row r="230" spans="1:8" ht="15" customHeight="1" x14ac:dyDescent="0.25">
      <c r="A230" s="254" t="s">
        <v>129</v>
      </c>
      <c r="B230" s="255"/>
      <c r="C230" s="256"/>
      <c r="D230" s="57" t="s">
        <v>130</v>
      </c>
      <c r="E230" s="56">
        <f>E231+E234</f>
        <v>18451.73</v>
      </c>
      <c r="F230" s="56">
        <f t="shared" ref="F230:G230" si="66">F231+F234</f>
        <v>0</v>
      </c>
      <c r="G230" s="56">
        <f t="shared" si="66"/>
        <v>1090</v>
      </c>
      <c r="H230" s="58">
        <f>G230/E230*100</f>
        <v>5.9073051686752409</v>
      </c>
    </row>
    <row r="231" spans="1:8" ht="18" customHeight="1" x14ac:dyDescent="0.25">
      <c r="A231" s="47">
        <v>3</v>
      </c>
      <c r="B231" s="48"/>
      <c r="C231" s="49"/>
      <c r="D231" s="49" t="s">
        <v>15</v>
      </c>
      <c r="E231" s="46">
        <f>E232</f>
        <v>0</v>
      </c>
      <c r="F231" s="46"/>
      <c r="G231" s="46">
        <f>G232</f>
        <v>1090</v>
      </c>
      <c r="H231" s="77" t="e">
        <f>G231/E231*100</f>
        <v>#DIV/0!</v>
      </c>
    </row>
    <row r="232" spans="1:8" ht="21" customHeight="1" x14ac:dyDescent="0.25">
      <c r="A232" s="47"/>
      <c r="B232" s="48">
        <v>32</v>
      </c>
      <c r="C232" s="49"/>
      <c r="D232" s="49" t="s">
        <v>28</v>
      </c>
      <c r="E232" s="46">
        <v>0</v>
      </c>
      <c r="F232" s="46"/>
      <c r="G232" s="46">
        <v>1090</v>
      </c>
      <c r="H232" s="77" t="e">
        <f t="shared" ref="H232:H235" si="67">G232/E232*100</f>
        <v>#DIV/0!</v>
      </c>
    </row>
    <row r="233" spans="1:8" ht="21" customHeight="1" x14ac:dyDescent="0.25">
      <c r="A233" s="73"/>
      <c r="B233" s="74"/>
      <c r="C233" s="75">
        <v>3225</v>
      </c>
      <c r="D233" s="75" t="s">
        <v>148</v>
      </c>
      <c r="E233" s="46">
        <v>0</v>
      </c>
      <c r="F233" s="46"/>
      <c r="G233" s="46">
        <v>1090</v>
      </c>
      <c r="H233" s="77" t="e">
        <f t="shared" si="67"/>
        <v>#DIV/0!</v>
      </c>
    </row>
    <row r="234" spans="1:8" s="89" customFormat="1" ht="21" customHeight="1" x14ac:dyDescent="0.25">
      <c r="A234" s="92">
        <v>4</v>
      </c>
      <c r="B234" s="93"/>
      <c r="C234" s="91"/>
      <c r="D234" s="91"/>
      <c r="E234" s="46">
        <f>E235</f>
        <v>18451.73</v>
      </c>
      <c r="F234" s="46">
        <f t="shared" ref="F234:G234" si="68">F235</f>
        <v>0</v>
      </c>
      <c r="G234" s="46">
        <f t="shared" si="68"/>
        <v>0</v>
      </c>
      <c r="H234" s="77">
        <f t="shared" si="67"/>
        <v>0</v>
      </c>
    </row>
    <row r="235" spans="1:8" s="89" customFormat="1" ht="20.25" customHeight="1" x14ac:dyDescent="0.25">
      <c r="A235" s="92"/>
      <c r="B235" s="93">
        <v>42</v>
      </c>
      <c r="C235" s="91"/>
      <c r="D235" s="91"/>
      <c r="E235" s="46">
        <v>18451.73</v>
      </c>
      <c r="F235" s="46"/>
      <c r="G235" s="46">
        <v>0</v>
      </c>
      <c r="H235" s="77">
        <f t="shared" si="67"/>
        <v>0</v>
      </c>
    </row>
    <row r="236" spans="1:8" ht="32.25" customHeight="1" x14ac:dyDescent="0.25">
      <c r="A236" s="257" t="s">
        <v>121</v>
      </c>
      <c r="B236" s="258"/>
      <c r="C236" s="259"/>
      <c r="D236" s="54" t="s">
        <v>122</v>
      </c>
      <c r="E236" s="55">
        <f>E237+E241</f>
        <v>120824.08</v>
      </c>
      <c r="F236" s="55">
        <f t="shared" ref="F236:G236" si="69">F237+F241</f>
        <v>0</v>
      </c>
      <c r="G236" s="55">
        <f t="shared" si="69"/>
        <v>120693.48</v>
      </c>
      <c r="H236" s="82">
        <f>G236/E236*100</f>
        <v>99.891908963842297</v>
      </c>
    </row>
    <row r="237" spans="1:8" ht="25.5" x14ac:dyDescent="0.25">
      <c r="A237" s="254" t="s">
        <v>115</v>
      </c>
      <c r="B237" s="255"/>
      <c r="C237" s="256"/>
      <c r="D237" s="57" t="s">
        <v>116</v>
      </c>
      <c r="E237" s="56">
        <f>E238</f>
        <v>112424.08</v>
      </c>
      <c r="F237" s="56"/>
      <c r="G237" s="56">
        <f>G238</f>
        <v>112424.08</v>
      </c>
      <c r="H237" s="58">
        <f>G237/E237*100</f>
        <v>100</v>
      </c>
    </row>
    <row r="238" spans="1:8" ht="15.75" customHeight="1" x14ac:dyDescent="0.25">
      <c r="A238" s="38">
        <v>3</v>
      </c>
      <c r="B238" s="39"/>
      <c r="C238" s="40"/>
      <c r="D238" s="40" t="s">
        <v>15</v>
      </c>
      <c r="E238" s="46">
        <f>E239</f>
        <v>112424.08</v>
      </c>
      <c r="F238" s="46"/>
      <c r="G238" s="46">
        <f>G239</f>
        <v>112424.08</v>
      </c>
      <c r="H238" s="77">
        <f>G238/E238*100</f>
        <v>100</v>
      </c>
    </row>
    <row r="239" spans="1:8" ht="17.25" customHeight="1" x14ac:dyDescent="0.25">
      <c r="A239" s="100">
        <v>32</v>
      </c>
      <c r="B239" s="101"/>
      <c r="C239" s="102"/>
      <c r="D239" s="40" t="s">
        <v>28</v>
      </c>
      <c r="E239" s="46">
        <v>112424.08</v>
      </c>
      <c r="F239" s="46"/>
      <c r="G239" s="46">
        <f>G240</f>
        <v>112424.08</v>
      </c>
      <c r="H239" s="77">
        <f t="shared" ref="H239:H244" si="70">G239/E239*100</f>
        <v>100</v>
      </c>
    </row>
    <row r="240" spans="1:8" s="89" customFormat="1" x14ac:dyDescent="0.25">
      <c r="A240" s="93">
        <v>3231</v>
      </c>
      <c r="B240" s="93"/>
      <c r="C240" s="91"/>
      <c r="D240" s="91" t="s">
        <v>144</v>
      </c>
      <c r="E240" s="46"/>
      <c r="F240" s="46"/>
      <c r="G240" s="46">
        <v>112424.08</v>
      </c>
      <c r="H240" s="77" t="e">
        <f t="shared" si="70"/>
        <v>#DIV/0!</v>
      </c>
    </row>
    <row r="241" spans="1:8" s="89" customFormat="1" x14ac:dyDescent="0.25">
      <c r="A241" s="254" t="s">
        <v>280</v>
      </c>
      <c r="B241" s="255"/>
      <c r="C241" s="256"/>
      <c r="D241" s="128" t="s">
        <v>97</v>
      </c>
      <c r="E241" s="56">
        <f>E242</f>
        <v>8400</v>
      </c>
      <c r="F241" s="56">
        <f t="shared" ref="F241:G241" si="71">F242</f>
        <v>0</v>
      </c>
      <c r="G241" s="56">
        <f t="shared" si="71"/>
        <v>8269.4</v>
      </c>
      <c r="H241" s="58">
        <f t="shared" si="70"/>
        <v>98.445238095238082</v>
      </c>
    </row>
    <row r="242" spans="1:8" s="89" customFormat="1" x14ac:dyDescent="0.25">
      <c r="A242" s="93">
        <v>3</v>
      </c>
      <c r="B242" s="93"/>
      <c r="C242" s="91"/>
      <c r="D242" s="91" t="s">
        <v>15</v>
      </c>
      <c r="E242" s="46">
        <f>E243</f>
        <v>8400</v>
      </c>
      <c r="F242" s="46"/>
      <c r="G242" s="46">
        <f>G243</f>
        <v>8269.4</v>
      </c>
      <c r="H242" s="77">
        <f t="shared" si="70"/>
        <v>98.445238095238082</v>
      </c>
    </row>
    <row r="243" spans="1:8" s="89" customFormat="1" ht="25.5" x14ac:dyDescent="0.25">
      <c r="A243" s="93"/>
      <c r="B243" s="93">
        <v>37</v>
      </c>
      <c r="C243" s="91"/>
      <c r="D243" s="91" t="s">
        <v>98</v>
      </c>
      <c r="E243" s="46">
        <v>8400</v>
      </c>
      <c r="F243" s="46"/>
      <c r="G243" s="46">
        <f>G244</f>
        <v>8269.4</v>
      </c>
      <c r="H243" s="77">
        <f t="shared" si="70"/>
        <v>98.445238095238082</v>
      </c>
    </row>
    <row r="244" spans="1:8" s="89" customFormat="1" ht="25.5" x14ac:dyDescent="0.25">
      <c r="A244" s="93"/>
      <c r="B244" s="93"/>
      <c r="C244" s="91">
        <v>3722</v>
      </c>
      <c r="D244" s="91" t="s">
        <v>281</v>
      </c>
      <c r="E244" s="46"/>
      <c r="F244" s="46"/>
      <c r="G244" s="46">
        <v>8269.4</v>
      </c>
      <c r="H244" s="77" t="e">
        <f t="shared" si="70"/>
        <v>#DIV/0!</v>
      </c>
    </row>
    <row r="245" spans="1:8" x14ac:dyDescent="0.25">
      <c r="A245" s="251"/>
      <c r="B245" s="252"/>
      <c r="C245" s="253"/>
      <c r="D245" s="139" t="s">
        <v>126</v>
      </c>
      <c r="E245" s="99">
        <f>E145+E7</f>
        <v>3871894.1399999997</v>
      </c>
      <c r="F245" s="99">
        <f>F145+F7</f>
        <v>0</v>
      </c>
      <c r="G245" s="99">
        <f>G145+G7</f>
        <v>3858047.1299999994</v>
      </c>
      <c r="H245" s="140">
        <f>G245/E245*100</f>
        <v>99.642371162554554</v>
      </c>
    </row>
    <row r="247" spans="1:8" x14ac:dyDescent="0.25">
      <c r="G247" s="106"/>
    </row>
    <row r="248" spans="1:8" x14ac:dyDescent="0.25">
      <c r="G248" s="106"/>
    </row>
  </sheetData>
  <mergeCells count="61">
    <mergeCell ref="A241:C241"/>
    <mergeCell ref="A18:C18"/>
    <mergeCell ref="A46:C46"/>
    <mergeCell ref="A47:C47"/>
    <mergeCell ref="A51:C51"/>
    <mergeCell ref="A114:C114"/>
    <mergeCell ref="A98:C98"/>
    <mergeCell ref="A136:C136"/>
    <mergeCell ref="A141:C141"/>
    <mergeCell ref="A145:C145"/>
    <mergeCell ref="A106:C106"/>
    <mergeCell ref="A129:C129"/>
    <mergeCell ref="A137:C137"/>
    <mergeCell ref="A97:C97"/>
    <mergeCell ref="A236:C236"/>
    <mergeCell ref="A3:H3"/>
    <mergeCell ref="A1:H1"/>
    <mergeCell ref="A210:C210"/>
    <mergeCell ref="A68:C68"/>
    <mergeCell ref="A5:C5"/>
    <mergeCell ref="A93:C93"/>
    <mergeCell ref="A9:C9"/>
    <mergeCell ref="A21:C21"/>
    <mergeCell ref="A22:C22"/>
    <mergeCell ref="A27:C27"/>
    <mergeCell ref="A28:C28"/>
    <mergeCell ref="A38:C38"/>
    <mergeCell ref="A39:C39"/>
    <mergeCell ref="A193:C193"/>
    <mergeCell ref="A92:C92"/>
    <mergeCell ref="A83:C83"/>
    <mergeCell ref="D4:G4"/>
    <mergeCell ref="A6:D6"/>
    <mergeCell ref="A64:C64"/>
    <mergeCell ref="A82:C82"/>
    <mergeCell ref="A55:C55"/>
    <mergeCell ref="A75:C75"/>
    <mergeCell ref="A72:C72"/>
    <mergeCell ref="A12:C12"/>
    <mergeCell ref="A13:C13"/>
    <mergeCell ref="A56:C56"/>
    <mergeCell ref="A63:C63"/>
    <mergeCell ref="A7:C7"/>
    <mergeCell ref="A8:C8"/>
    <mergeCell ref="A14:C14"/>
    <mergeCell ref="A245:C245"/>
    <mergeCell ref="A237:C237"/>
    <mergeCell ref="A230:C230"/>
    <mergeCell ref="A76:C76"/>
    <mergeCell ref="A227:C227"/>
    <mergeCell ref="A215:C215"/>
    <mergeCell ref="A214:C214"/>
    <mergeCell ref="A220:C220"/>
    <mergeCell ref="A147:C147"/>
    <mergeCell ref="A167:C167"/>
    <mergeCell ref="A205:C205"/>
    <mergeCell ref="A146:C146"/>
    <mergeCell ref="A121:C121"/>
    <mergeCell ref="A87:C87"/>
    <mergeCell ref="A88:C88"/>
    <mergeCell ref="A158:C15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Rh i ph prema izvorima finan</vt:lpstr>
      <vt:lpstr>Rashodi prema funkcijskoj kl</vt:lpstr>
      <vt:lpstr>Račun financiranja</vt:lpstr>
      <vt:lpstr>POSEBNI DIO</vt:lpstr>
      <vt:lpstr>'POSEBNI DIO'!Ispis_naslova</vt:lpstr>
      <vt:lpstr>'Rashodi prema funkcijskoj kl'!Ispis_naslova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2026-03-04T12:55:59Z</cp:lastPrinted>
  <dcterms:created xsi:type="dcterms:W3CDTF">2022-08-12T12:51:27Z</dcterms:created>
  <dcterms:modified xsi:type="dcterms:W3CDTF">2026-03-11T12:21:54Z</dcterms:modified>
</cp:coreProperties>
</file>