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SAŽETAK" sheetId="1" r:id="rId1"/>
    <sheet name=" Račun prihoda i rashoda" sheetId="3" r:id="rId2"/>
    <sheet name="PH I RH PREMA IZVORIMA" sheetId="8" r:id="rId3"/>
    <sheet name="Rashodi prema funkcijskoj kl" sheetId="5" r:id="rId4"/>
    <sheet name="Račun financiranja" sheetId="6" r:id="rId5"/>
    <sheet name="POSEBNI DIO" sheetId="7" r:id="rId6"/>
  </sheets>
  <definedNames>
    <definedName name="_xlnm.Print_Titles" localSheetId="1">' Račun prihoda i rashoda'!$23:$23</definedName>
    <definedName name="_xlnm.Print_Titles" localSheetId="5">'POSEBNI DIO'!$5:$5</definedName>
    <definedName name="_xlnm.Print_Titles" localSheetId="3">'Rashodi prema funkcijskoj kl'!$9:$9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" i="7" l="1"/>
  <c r="F64" i="7"/>
  <c r="G64" i="7"/>
  <c r="H64" i="7"/>
  <c r="I64" i="7"/>
  <c r="J64" i="7"/>
  <c r="F68" i="7"/>
  <c r="G69" i="7"/>
  <c r="G73" i="7"/>
  <c r="F32" i="7"/>
  <c r="G32" i="7"/>
  <c r="H32" i="7"/>
  <c r="K32" i="7" s="1"/>
  <c r="I32" i="7"/>
  <c r="J32" i="7"/>
  <c r="E32" i="7"/>
  <c r="G12" i="5" l="1"/>
  <c r="G17" i="5"/>
  <c r="F194" i="7"/>
  <c r="F195" i="7"/>
  <c r="F196" i="7"/>
  <c r="F188" i="7"/>
  <c r="F157" i="7"/>
  <c r="F167" i="7"/>
  <c r="F165" i="7"/>
  <c r="F164" i="7"/>
  <c r="F147" i="7"/>
  <c r="F148" i="7"/>
  <c r="F143" i="7"/>
  <c r="F134" i="7" s="1"/>
  <c r="F144" i="7"/>
  <c r="F135" i="7"/>
  <c r="F104" i="7"/>
  <c r="F88" i="7"/>
  <c r="F89" i="7"/>
  <c r="F90" i="7"/>
  <c r="F82" i="7"/>
  <c r="F78" i="7"/>
  <c r="F85" i="7"/>
  <c r="F86" i="7"/>
  <c r="F27" i="7"/>
  <c r="F25" i="7" s="1"/>
  <c r="F22" i="7"/>
  <c r="F21" i="7" s="1"/>
  <c r="F20" i="7" s="1"/>
  <c r="F18" i="7"/>
  <c r="F17" i="7" s="1"/>
  <c r="F16" i="7" s="1"/>
  <c r="F133" i="7" l="1"/>
  <c r="F26" i="7"/>
  <c r="F6" i="7"/>
  <c r="F201" i="7" s="1"/>
  <c r="J6" i="7"/>
  <c r="E198" i="7" l="1"/>
  <c r="G198" i="7"/>
  <c r="K10" i="7"/>
  <c r="K11" i="7"/>
  <c r="K12" i="7"/>
  <c r="K15" i="7"/>
  <c r="K19" i="7"/>
  <c r="K23" i="7"/>
  <c r="K24" i="7"/>
  <c r="K28" i="7"/>
  <c r="K30" i="7"/>
  <c r="K34" i="7"/>
  <c r="K38" i="7"/>
  <c r="K42" i="7"/>
  <c r="K43" i="7"/>
  <c r="K45" i="7"/>
  <c r="K48" i="7"/>
  <c r="K51" i="7"/>
  <c r="K52" i="7"/>
  <c r="K54" i="7"/>
  <c r="K57" i="7"/>
  <c r="K60" i="7"/>
  <c r="K63" i="7"/>
  <c r="K64" i="7"/>
  <c r="K65" i="7"/>
  <c r="K66" i="7"/>
  <c r="K67" i="7"/>
  <c r="K71" i="7"/>
  <c r="K75" i="7"/>
  <c r="K77" i="7"/>
  <c r="K79" i="7"/>
  <c r="K80" i="7"/>
  <c r="K81" i="7"/>
  <c r="K84" i="7"/>
  <c r="K87" i="7"/>
  <c r="K91" i="7"/>
  <c r="K95" i="7"/>
  <c r="K96" i="7"/>
  <c r="K99" i="7"/>
  <c r="K100" i="7"/>
  <c r="K103" i="7"/>
  <c r="K107" i="7"/>
  <c r="K108" i="7"/>
  <c r="K111" i="7"/>
  <c r="K112" i="7"/>
  <c r="K115" i="7"/>
  <c r="K116" i="7"/>
  <c r="K119" i="7"/>
  <c r="K120" i="7"/>
  <c r="K123" i="7"/>
  <c r="K124" i="7"/>
  <c r="K127" i="7"/>
  <c r="K128" i="7"/>
  <c r="K132" i="7"/>
  <c r="K137" i="7"/>
  <c r="K138" i="7"/>
  <c r="K139" i="7"/>
  <c r="K142" i="7"/>
  <c r="K145" i="7"/>
  <c r="K146" i="7"/>
  <c r="K149" i="7"/>
  <c r="K150" i="7"/>
  <c r="K153" i="7"/>
  <c r="K154" i="7"/>
  <c r="K155" i="7"/>
  <c r="K156" i="7"/>
  <c r="K160" i="7"/>
  <c r="K161" i="7"/>
  <c r="K162" i="7"/>
  <c r="K163" i="7"/>
  <c r="K166" i="7"/>
  <c r="K168" i="7"/>
  <c r="K170" i="7"/>
  <c r="K171" i="7"/>
  <c r="K173" i="7"/>
  <c r="K176" i="7"/>
  <c r="K179" i="7"/>
  <c r="K182" i="7"/>
  <c r="K185" i="7"/>
  <c r="K186" i="7"/>
  <c r="K187" i="7"/>
  <c r="K191" i="7"/>
  <c r="K192" i="7"/>
  <c r="K193" i="7"/>
  <c r="K197" i="7"/>
  <c r="K200" i="7"/>
  <c r="J199" i="7"/>
  <c r="J198" i="7" s="1"/>
  <c r="J196" i="7"/>
  <c r="J195" i="7"/>
  <c r="J190" i="7"/>
  <c r="J189" i="7" s="1"/>
  <c r="J188" i="7" s="1"/>
  <c r="J183" i="7"/>
  <c r="J181" i="7"/>
  <c r="J180" i="7" s="1"/>
  <c r="J177" i="7"/>
  <c r="J175" i="7"/>
  <c r="J174" i="7" s="1"/>
  <c r="J167" i="7"/>
  <c r="J165" i="7"/>
  <c r="J159" i="7"/>
  <c r="J158" i="7"/>
  <c r="J151" i="7"/>
  <c r="J148" i="7"/>
  <c r="J147" i="7" s="1"/>
  <c r="J144" i="7"/>
  <c r="J143" i="7" s="1"/>
  <c r="J141" i="7"/>
  <c r="J140" i="7"/>
  <c r="J136" i="7"/>
  <c r="J135" i="7" s="1"/>
  <c r="J131" i="7"/>
  <c r="J130" i="7"/>
  <c r="J129" i="7" s="1"/>
  <c r="J125" i="7"/>
  <c r="J122" i="7"/>
  <c r="J121" i="7" s="1"/>
  <c r="J117" i="7"/>
  <c r="J114" i="7"/>
  <c r="J113" i="7" s="1"/>
  <c r="J106" i="7"/>
  <c r="J105" i="7" s="1"/>
  <c r="J98" i="7"/>
  <c r="J97" i="7" s="1"/>
  <c r="J94" i="7"/>
  <c r="J93" i="7" s="1"/>
  <c r="J90" i="7"/>
  <c r="J89" i="7" s="1"/>
  <c r="J88" i="7" s="1"/>
  <c r="J86" i="7"/>
  <c r="J85" i="7"/>
  <c r="J78" i="7" s="1"/>
  <c r="J72" i="7"/>
  <c r="J68" i="7"/>
  <c r="J56" i="7"/>
  <c r="J55" i="7" s="1"/>
  <c r="J53" i="7"/>
  <c r="J50" i="7"/>
  <c r="J44" i="7"/>
  <c r="J40" i="7" s="1"/>
  <c r="J37" i="7"/>
  <c r="J36" i="7"/>
  <c r="J35" i="7"/>
  <c r="J33" i="7"/>
  <c r="J31" i="7" s="1"/>
  <c r="J29" i="7"/>
  <c r="J27" i="7"/>
  <c r="J26" i="7" s="1"/>
  <c r="J22" i="7"/>
  <c r="J21" i="7" s="1"/>
  <c r="J20" i="7" s="1"/>
  <c r="J18" i="7"/>
  <c r="J17" i="7" s="1"/>
  <c r="J16" i="7" s="1"/>
  <c r="J14" i="7"/>
  <c r="J13" i="7" s="1"/>
  <c r="J8" i="7"/>
  <c r="J7" i="7" l="1"/>
  <c r="J92" i="7"/>
  <c r="J194" i="7"/>
  <c r="J164" i="7"/>
  <c r="J157" i="7" s="1"/>
  <c r="J49" i="7"/>
  <c r="J39" i="7" s="1"/>
  <c r="J134" i="7"/>
  <c r="J104" i="7"/>
  <c r="J25" i="7"/>
  <c r="G11" i="3"/>
  <c r="E6" i="8"/>
  <c r="J133" i="7" l="1"/>
  <c r="E22" i="8"/>
  <c r="G42" i="8"/>
  <c r="H110" i="7"/>
  <c r="I199" i="7"/>
  <c r="I198" i="7" s="1"/>
  <c r="H199" i="7"/>
  <c r="H33" i="7"/>
  <c r="I33" i="7"/>
  <c r="H14" i="7"/>
  <c r="I14" i="7"/>
  <c r="I13" i="7" s="1"/>
  <c r="J201" i="7" l="1"/>
  <c r="H198" i="7"/>
  <c r="K198" i="7" s="1"/>
  <c r="K199" i="7"/>
  <c r="H13" i="7"/>
  <c r="K13" i="7" s="1"/>
  <c r="K14" i="7"/>
  <c r="H109" i="7"/>
  <c r="K109" i="7" s="1"/>
  <c r="K110" i="7"/>
  <c r="D44" i="8"/>
  <c r="G126" i="7"/>
  <c r="I125" i="7"/>
  <c r="H125" i="7"/>
  <c r="E125" i="7"/>
  <c r="G118" i="7"/>
  <c r="I117" i="7"/>
  <c r="H117" i="7"/>
  <c r="E117" i="7"/>
  <c r="G76" i="7"/>
  <c r="K76" i="7" s="1"/>
  <c r="G74" i="7"/>
  <c r="K74" i="7" s="1"/>
  <c r="G70" i="7"/>
  <c r="K70" i="7" s="1"/>
  <c r="I72" i="7"/>
  <c r="H72" i="7"/>
  <c r="E72" i="7"/>
  <c r="I68" i="7"/>
  <c r="H68" i="7"/>
  <c r="E68" i="7"/>
  <c r="G62" i="7"/>
  <c r="E61" i="7"/>
  <c r="H31" i="7"/>
  <c r="I31" i="7"/>
  <c r="G33" i="7"/>
  <c r="G31" i="7" s="1"/>
  <c r="F33" i="1"/>
  <c r="H183" i="7"/>
  <c r="I183" i="7"/>
  <c r="E184" i="7"/>
  <c r="E172" i="7"/>
  <c r="E170" i="7"/>
  <c r="E165" i="7"/>
  <c r="E155" i="7"/>
  <c r="E154" i="7" s="1"/>
  <c r="E136" i="7"/>
  <c r="E114" i="7"/>
  <c r="E106" i="7"/>
  <c r="E102" i="7"/>
  <c r="E101" i="7" s="1"/>
  <c r="E83" i="7"/>
  <c r="E82" i="7" s="1"/>
  <c r="E47" i="7"/>
  <c r="E46" i="7" s="1"/>
  <c r="E41" i="7"/>
  <c r="B42" i="8"/>
  <c r="C42" i="8"/>
  <c r="D42" i="8"/>
  <c r="E42" i="8"/>
  <c r="B33" i="8"/>
  <c r="C33" i="8"/>
  <c r="D33" i="8"/>
  <c r="E33" i="8"/>
  <c r="B22" i="8"/>
  <c r="C22" i="8"/>
  <c r="D22" i="8"/>
  <c r="B26" i="8"/>
  <c r="C26" i="8"/>
  <c r="D26" i="8"/>
  <c r="E26" i="8"/>
  <c r="B29" i="8"/>
  <c r="C29" i="8"/>
  <c r="D29" i="8"/>
  <c r="E29" i="8"/>
  <c r="H140" i="7"/>
  <c r="E9" i="7"/>
  <c r="E18" i="7"/>
  <c r="K31" i="7" l="1"/>
  <c r="G68" i="7"/>
  <c r="K68" i="7" s="1"/>
  <c r="K33" i="7"/>
  <c r="G117" i="7"/>
  <c r="K117" i="7" s="1"/>
  <c r="K118" i="7"/>
  <c r="G125" i="7"/>
  <c r="K125" i="7" s="1"/>
  <c r="K126" i="7"/>
  <c r="G61" i="7"/>
  <c r="K61" i="7" s="1"/>
  <c r="K62" i="7"/>
  <c r="E169" i="7"/>
  <c r="G72" i="7"/>
  <c r="K72" i="7" s="1"/>
  <c r="G33" i="8"/>
  <c r="G22" i="8"/>
  <c r="G29" i="8"/>
  <c r="G26" i="8"/>
  <c r="G10" i="3" l="1"/>
  <c r="H10" i="3"/>
  <c r="I10" i="3"/>
  <c r="H167" i="7"/>
  <c r="I167" i="7"/>
  <c r="H114" i="7"/>
  <c r="I114" i="7"/>
  <c r="G114" i="7"/>
  <c r="H90" i="7"/>
  <c r="I90" i="7"/>
  <c r="H113" i="7" l="1"/>
  <c r="K114" i="7"/>
  <c r="F22" i="8"/>
  <c r="D19" i="8"/>
  <c r="D6" i="8" l="1"/>
  <c r="F6" i="8"/>
  <c r="G6" i="8"/>
  <c r="D9" i="8"/>
  <c r="E9" i="8"/>
  <c r="F9" i="8"/>
  <c r="G9" i="8"/>
  <c r="D11" i="8"/>
  <c r="E11" i="8"/>
  <c r="F11" i="8"/>
  <c r="G11" i="8"/>
  <c r="D14" i="8"/>
  <c r="E14" i="8"/>
  <c r="F14" i="8"/>
  <c r="G14" i="8"/>
  <c r="E44" i="8"/>
  <c r="F44" i="8"/>
  <c r="G44" i="8"/>
  <c r="F42" i="8"/>
  <c r="F33" i="8"/>
  <c r="F29" i="8"/>
  <c r="F26" i="8"/>
  <c r="B44" i="8"/>
  <c r="B21" i="8"/>
  <c r="B19" i="8"/>
  <c r="B14" i="8"/>
  <c r="B11" i="8"/>
  <c r="B9" i="8"/>
  <c r="B6" i="8"/>
  <c r="B5" i="8" l="1"/>
  <c r="F21" i="8"/>
  <c r="F5" i="8"/>
  <c r="G5" i="8"/>
  <c r="D5" i="8"/>
  <c r="E5" i="8"/>
  <c r="G21" i="8"/>
  <c r="D21" i="8"/>
  <c r="E21" i="8"/>
  <c r="I38" i="3" l="1"/>
  <c r="H38" i="3"/>
  <c r="G38" i="3"/>
  <c r="F38" i="3"/>
  <c r="E38" i="3"/>
  <c r="D38" i="3"/>
  <c r="E18" i="3"/>
  <c r="F18" i="3"/>
  <c r="G18" i="3"/>
  <c r="H18" i="3"/>
  <c r="I18" i="3"/>
  <c r="D18" i="3"/>
  <c r="E178" i="7"/>
  <c r="E152" i="7"/>
  <c r="E151" i="7" s="1"/>
  <c r="E80" i="7"/>
  <c r="E79" i="7" s="1"/>
  <c r="E90" i="7"/>
  <c r="E59" i="7"/>
  <c r="E58" i="7" s="1"/>
  <c r="E44" i="7"/>
  <c r="E22" i="7"/>
  <c r="G59" i="7" l="1"/>
  <c r="G190" i="7"/>
  <c r="G189" i="7" s="1"/>
  <c r="H190" i="7"/>
  <c r="I190" i="7"/>
  <c r="G184" i="7"/>
  <c r="G172" i="7"/>
  <c r="G159" i="7"/>
  <c r="H159" i="7"/>
  <c r="I159" i="7"/>
  <c r="H151" i="7"/>
  <c r="I151" i="7"/>
  <c r="G152" i="7"/>
  <c r="E113" i="7"/>
  <c r="I113" i="7"/>
  <c r="G113" i="7"/>
  <c r="K113" i="7" s="1"/>
  <c r="G102" i="7"/>
  <c r="G83" i="7"/>
  <c r="G47" i="7"/>
  <c r="G37" i="7"/>
  <c r="G36" i="7" s="1"/>
  <c r="G35" i="7" s="1"/>
  <c r="H37" i="7"/>
  <c r="I37" i="7"/>
  <c r="I36" i="7" s="1"/>
  <c r="I35" i="7" s="1"/>
  <c r="E37" i="7"/>
  <c r="E36" i="7" s="1"/>
  <c r="E35" i="7" s="1"/>
  <c r="G106" i="7"/>
  <c r="H106" i="7"/>
  <c r="I106" i="7"/>
  <c r="G22" i="7"/>
  <c r="H22" i="7"/>
  <c r="I22" i="7"/>
  <c r="K106" i="7" l="1"/>
  <c r="K159" i="7"/>
  <c r="G169" i="7"/>
  <c r="K169" i="7" s="1"/>
  <c r="K172" i="7"/>
  <c r="G183" i="7"/>
  <c r="K183" i="7" s="1"/>
  <c r="K184" i="7"/>
  <c r="H36" i="7"/>
  <c r="K37" i="7"/>
  <c r="G101" i="7"/>
  <c r="K101" i="7" s="1"/>
  <c r="K102" i="7"/>
  <c r="G151" i="7"/>
  <c r="K151" i="7" s="1"/>
  <c r="K152" i="7"/>
  <c r="G46" i="7"/>
  <c r="K46" i="7" s="1"/>
  <c r="K47" i="7"/>
  <c r="G82" i="7"/>
  <c r="K82" i="7" s="1"/>
  <c r="K83" i="7"/>
  <c r="G58" i="7"/>
  <c r="K58" i="7" s="1"/>
  <c r="K59" i="7"/>
  <c r="K22" i="7"/>
  <c r="K190" i="7"/>
  <c r="F31" i="3"/>
  <c r="G31" i="3"/>
  <c r="H31" i="3"/>
  <c r="I31" i="3"/>
  <c r="F24" i="3"/>
  <c r="G24" i="3"/>
  <c r="H24" i="3"/>
  <c r="I24" i="3"/>
  <c r="D31" i="3"/>
  <c r="D24" i="3"/>
  <c r="H35" i="7" l="1"/>
  <c r="K35" i="7" s="1"/>
  <c r="K36" i="7"/>
  <c r="I35" i="3"/>
  <c r="H35" i="3"/>
  <c r="G35" i="3"/>
  <c r="F35" i="3"/>
  <c r="E66" i="7" l="1"/>
  <c r="E65" i="7" s="1"/>
  <c r="E64" i="7" s="1"/>
  <c r="E196" i="7"/>
  <c r="E195" i="7" s="1"/>
  <c r="E190" i="7"/>
  <c r="G158" i="7"/>
  <c r="H158" i="7"/>
  <c r="I158" i="7"/>
  <c r="E159" i="7"/>
  <c r="E161" i="7"/>
  <c r="E167" i="7"/>
  <c r="E164" i="7" s="1"/>
  <c r="E186" i="7"/>
  <c r="E183" i="7" s="1"/>
  <c r="K158" i="7" l="1"/>
  <c r="E158" i="7"/>
  <c r="E8" i="7"/>
  <c r="E7" i="7" s="1"/>
  <c r="E27" i="7"/>
  <c r="H27" i="7"/>
  <c r="I27" i="7"/>
  <c r="I26" i="7" s="1"/>
  <c r="G27" i="7"/>
  <c r="E29" i="7"/>
  <c r="H29" i="7"/>
  <c r="I29" i="7"/>
  <c r="G29" i="7"/>
  <c r="E21" i="7"/>
  <c r="E20" i="7" s="1"/>
  <c r="H21" i="7"/>
  <c r="I21" i="7"/>
  <c r="I20" i="7" s="1"/>
  <c r="G21" i="7"/>
  <c r="G20" i="7" s="1"/>
  <c r="E17" i="7"/>
  <c r="E16" i="7" s="1"/>
  <c r="H18" i="7"/>
  <c r="I18" i="7"/>
  <c r="I17" i="7" s="1"/>
  <c r="I16" i="7" s="1"/>
  <c r="G18" i="7"/>
  <c r="G17" i="7" s="1"/>
  <c r="G16" i="7" s="1"/>
  <c r="H8" i="7"/>
  <c r="I8" i="7"/>
  <c r="I7" i="7" s="1"/>
  <c r="G9" i="7"/>
  <c r="G196" i="7"/>
  <c r="G195" i="7" s="1"/>
  <c r="G194" i="7" s="1"/>
  <c r="H196" i="7"/>
  <c r="I196" i="7"/>
  <c r="I195" i="7" s="1"/>
  <c r="I194" i="7" s="1"/>
  <c r="E189" i="7"/>
  <c r="E188" i="7" s="1"/>
  <c r="G188" i="7"/>
  <c r="E181" i="7"/>
  <c r="E180" i="7" s="1"/>
  <c r="G181" i="7"/>
  <c r="G180" i="7" s="1"/>
  <c r="I181" i="7"/>
  <c r="I180" i="7" s="1"/>
  <c r="H181" i="7"/>
  <c r="E177" i="7"/>
  <c r="H177" i="7"/>
  <c r="I177" i="7"/>
  <c r="G178" i="7"/>
  <c r="E175" i="7"/>
  <c r="E174" i="7" s="1"/>
  <c r="H175" i="7"/>
  <c r="I175" i="7"/>
  <c r="I174" i="7" s="1"/>
  <c r="G175" i="7"/>
  <c r="G174" i="7" s="1"/>
  <c r="G167" i="7"/>
  <c r="K167" i="7" s="1"/>
  <c r="G165" i="7"/>
  <c r="H165" i="7"/>
  <c r="K165" i="7" s="1"/>
  <c r="I165" i="7"/>
  <c r="E148" i="7"/>
  <c r="E147" i="7" s="1"/>
  <c r="G148" i="7"/>
  <c r="G147" i="7" s="1"/>
  <c r="H148" i="7"/>
  <c r="I148" i="7"/>
  <c r="I147" i="7" s="1"/>
  <c r="E144" i="7"/>
  <c r="E143" i="7" s="1"/>
  <c r="H144" i="7"/>
  <c r="I144" i="7"/>
  <c r="I143" i="7" s="1"/>
  <c r="G144" i="7"/>
  <c r="G143" i="7" s="1"/>
  <c r="E141" i="7"/>
  <c r="E140" i="7"/>
  <c r="I140" i="7"/>
  <c r="H141" i="7"/>
  <c r="K141" i="7" s="1"/>
  <c r="I141" i="7"/>
  <c r="G140" i="7"/>
  <c r="K140" i="7" s="1"/>
  <c r="G141" i="7"/>
  <c r="G136" i="7"/>
  <c r="G135" i="7" s="1"/>
  <c r="H136" i="7"/>
  <c r="I136" i="7"/>
  <c r="I135" i="7" s="1"/>
  <c r="E135" i="7"/>
  <c r="E130" i="7"/>
  <c r="E129" i="7" s="1"/>
  <c r="H130" i="7"/>
  <c r="I130" i="7"/>
  <c r="I129" i="7" s="1"/>
  <c r="G130" i="7"/>
  <c r="G129" i="7" s="1"/>
  <c r="E131" i="7"/>
  <c r="H131" i="7"/>
  <c r="I131" i="7"/>
  <c r="G131" i="7"/>
  <c r="I105" i="7"/>
  <c r="E122" i="7"/>
  <c r="E121" i="7" s="1"/>
  <c r="G122" i="7"/>
  <c r="G121" i="7" s="1"/>
  <c r="I122" i="7"/>
  <c r="I121" i="7" s="1"/>
  <c r="E105" i="7"/>
  <c r="G105" i="7"/>
  <c r="H105" i="7"/>
  <c r="H122" i="7"/>
  <c r="I98" i="7"/>
  <c r="I97" i="7" s="1"/>
  <c r="E98" i="7"/>
  <c r="E97" i="7" s="1"/>
  <c r="G98" i="7"/>
  <c r="G97" i="7" s="1"/>
  <c r="H98" i="7"/>
  <c r="I94" i="7"/>
  <c r="I93" i="7" s="1"/>
  <c r="E94" i="7"/>
  <c r="E93" i="7" s="1"/>
  <c r="E92" i="7" s="1"/>
  <c r="G94" i="7"/>
  <c r="G93" i="7" s="1"/>
  <c r="H94" i="7"/>
  <c r="E89" i="7"/>
  <c r="E88" i="7" s="1"/>
  <c r="H89" i="7"/>
  <c r="I89" i="7"/>
  <c r="I88" i="7" s="1"/>
  <c r="G90" i="7"/>
  <c r="E86" i="7"/>
  <c r="E85" i="7" s="1"/>
  <c r="E78" i="7" s="1"/>
  <c r="H86" i="7"/>
  <c r="I86" i="7"/>
  <c r="I85" i="7" s="1"/>
  <c r="I78" i="7" s="1"/>
  <c r="G86" i="7"/>
  <c r="G85" i="7" s="1"/>
  <c r="G78" i="7" s="1"/>
  <c r="H56" i="7"/>
  <c r="I56" i="7"/>
  <c r="I55" i="7" s="1"/>
  <c r="E56" i="7"/>
  <c r="E55" i="7" s="1"/>
  <c r="G56" i="7"/>
  <c r="G55" i="7" s="1"/>
  <c r="E53" i="7"/>
  <c r="E50" i="7"/>
  <c r="G50" i="7"/>
  <c r="H50" i="7"/>
  <c r="K50" i="7" s="1"/>
  <c r="I50" i="7"/>
  <c r="G53" i="7"/>
  <c r="H53" i="7"/>
  <c r="I53" i="7"/>
  <c r="E40" i="7"/>
  <c r="G44" i="7"/>
  <c r="H44" i="7"/>
  <c r="I44" i="7"/>
  <c r="I40" i="7" s="1"/>
  <c r="G41" i="7"/>
  <c r="K41" i="7" s="1"/>
  <c r="E194" i="7"/>
  <c r="C10" i="5"/>
  <c r="G104" i="7" l="1"/>
  <c r="E157" i="7"/>
  <c r="E104" i="7"/>
  <c r="K53" i="7"/>
  <c r="H55" i="7"/>
  <c r="K55" i="7" s="1"/>
  <c r="K56" i="7"/>
  <c r="H180" i="7"/>
  <c r="K180" i="7" s="1"/>
  <c r="K181" i="7"/>
  <c r="G89" i="7"/>
  <c r="G88" i="7" s="1"/>
  <c r="K90" i="7"/>
  <c r="H97" i="7"/>
  <c r="K97" i="7" s="1"/>
  <c r="K98" i="7"/>
  <c r="H121" i="7"/>
  <c r="K121" i="7" s="1"/>
  <c r="K122" i="7"/>
  <c r="H147" i="7"/>
  <c r="K147" i="7" s="1"/>
  <c r="K148" i="7"/>
  <c r="K105" i="7"/>
  <c r="H143" i="7"/>
  <c r="K143" i="7" s="1"/>
  <c r="K144" i="7"/>
  <c r="H174" i="7"/>
  <c r="K174" i="7" s="1"/>
  <c r="K175" i="7"/>
  <c r="H17" i="7"/>
  <c r="K18" i="7"/>
  <c r="H20" i="7"/>
  <c r="K20" i="7" s="1"/>
  <c r="K21" i="7"/>
  <c r="K29" i="7"/>
  <c r="H26" i="7"/>
  <c r="K27" i="7"/>
  <c r="G177" i="7"/>
  <c r="K177" i="7" s="1"/>
  <c r="K178" i="7"/>
  <c r="H93" i="7"/>
  <c r="K93" i="7" s="1"/>
  <c r="K94" i="7"/>
  <c r="G8" i="7"/>
  <c r="G7" i="7" s="1"/>
  <c r="K9" i="7"/>
  <c r="H40" i="7"/>
  <c r="K44" i="7"/>
  <c r="H85" i="7"/>
  <c r="K86" i="7"/>
  <c r="H88" i="7"/>
  <c r="K131" i="7"/>
  <c r="H129" i="7"/>
  <c r="K129" i="7" s="1"/>
  <c r="K130" i="7"/>
  <c r="H135" i="7"/>
  <c r="K135" i="7" s="1"/>
  <c r="K136" i="7"/>
  <c r="H195" i="7"/>
  <c r="K196" i="7"/>
  <c r="H7" i="7"/>
  <c r="I104" i="7"/>
  <c r="G134" i="7"/>
  <c r="E134" i="7"/>
  <c r="I134" i="7"/>
  <c r="G25" i="7"/>
  <c r="G92" i="7"/>
  <c r="G6" i="7" s="1"/>
  <c r="H189" i="7"/>
  <c r="I189" i="7"/>
  <c r="I188" i="7" s="1"/>
  <c r="I17" i="1"/>
  <c r="F17" i="1"/>
  <c r="H17" i="1"/>
  <c r="H16" i="1"/>
  <c r="I16" i="1"/>
  <c r="J17" i="1"/>
  <c r="K16" i="1"/>
  <c r="K17" i="1"/>
  <c r="J13" i="1"/>
  <c r="J12" i="1" s="1"/>
  <c r="F10" i="3"/>
  <c r="H13" i="1" s="1"/>
  <c r="H12" i="1" s="1"/>
  <c r="K13" i="1"/>
  <c r="K12" i="1" s="1"/>
  <c r="G164" i="7"/>
  <c r="G49" i="7"/>
  <c r="G26" i="7"/>
  <c r="E25" i="7"/>
  <c r="E26" i="7"/>
  <c r="F16" i="1"/>
  <c r="J16" i="1"/>
  <c r="I13" i="1"/>
  <c r="I12" i="1" s="1"/>
  <c r="D10" i="3"/>
  <c r="F13" i="1" s="1"/>
  <c r="F12" i="1" s="1"/>
  <c r="I49" i="7"/>
  <c r="I39" i="7" s="1"/>
  <c r="I6" i="7" s="1"/>
  <c r="I25" i="7"/>
  <c r="H25" i="7"/>
  <c r="E49" i="7"/>
  <c r="E39" i="7" s="1"/>
  <c r="H164" i="7"/>
  <c r="H157" i="7" s="1"/>
  <c r="I164" i="7"/>
  <c r="I157" i="7" s="1"/>
  <c r="H49" i="7"/>
  <c r="I92" i="7"/>
  <c r="G40" i="7"/>
  <c r="H92" i="7"/>
  <c r="E6" i="7" l="1"/>
  <c r="G157" i="7"/>
  <c r="K157" i="7" s="1"/>
  <c r="K25" i="7"/>
  <c r="K92" i="7"/>
  <c r="K89" i="7"/>
  <c r="H104" i="7"/>
  <c r="K104" i="7" s="1"/>
  <c r="K88" i="7"/>
  <c r="K26" i="7"/>
  <c r="H39" i="7"/>
  <c r="K49" i="7"/>
  <c r="H16" i="7"/>
  <c r="K17" i="7"/>
  <c r="K164" i="7"/>
  <c r="H188" i="7"/>
  <c r="K188" i="7" s="1"/>
  <c r="K189" i="7"/>
  <c r="K8" i="7"/>
  <c r="K40" i="7"/>
  <c r="H78" i="7"/>
  <c r="K78" i="7" s="1"/>
  <c r="K85" i="7"/>
  <c r="H194" i="7"/>
  <c r="K194" i="7" s="1"/>
  <c r="K195" i="7"/>
  <c r="H134" i="7"/>
  <c r="K134" i="7" s="1"/>
  <c r="K7" i="7"/>
  <c r="F12" i="5"/>
  <c r="F17" i="5"/>
  <c r="E133" i="7"/>
  <c r="G39" i="7"/>
  <c r="B10" i="5"/>
  <c r="F15" i="1"/>
  <c r="F18" i="1" s="1"/>
  <c r="H15" i="1"/>
  <c r="H18" i="1" s="1"/>
  <c r="K15" i="1"/>
  <c r="K18" i="1" s="1"/>
  <c r="I15" i="1"/>
  <c r="I18" i="1" s="1"/>
  <c r="J15" i="1"/>
  <c r="J18" i="1" s="1"/>
  <c r="G17" i="1"/>
  <c r="D35" i="3"/>
  <c r="I133" i="7"/>
  <c r="G133" i="7"/>
  <c r="G16" i="1"/>
  <c r="G13" i="1"/>
  <c r="G12" i="1" s="1"/>
  <c r="H25" i="1"/>
  <c r="G41" i="1"/>
  <c r="K25" i="1"/>
  <c r="J25" i="1"/>
  <c r="I25" i="1"/>
  <c r="G25" i="1"/>
  <c r="F25" i="1"/>
  <c r="K16" i="7" l="1"/>
  <c r="H6" i="7"/>
  <c r="K6" i="7" s="1"/>
  <c r="E17" i="5"/>
  <c r="E12" i="5"/>
  <c r="K39" i="7"/>
  <c r="H133" i="7"/>
  <c r="K133" i="7" s="1"/>
  <c r="G10" i="5"/>
  <c r="D10" i="5"/>
  <c r="F10" i="5"/>
  <c r="J26" i="1"/>
  <c r="J32" i="1" s="1"/>
  <c r="J33" i="1" s="1"/>
  <c r="H26" i="1"/>
  <c r="I38" i="1"/>
  <c r="I41" i="1" s="1"/>
  <c r="J38" i="1" s="1"/>
  <c r="J41" i="1" s="1"/>
  <c r="K38" i="1" s="1"/>
  <c r="K41" i="1" s="1"/>
  <c r="I201" i="7"/>
  <c r="E201" i="7"/>
  <c r="G15" i="1"/>
  <c r="G18" i="1" s="1"/>
  <c r="G26" i="1" s="1"/>
  <c r="G32" i="1" s="1"/>
  <c r="G33" i="1" s="1"/>
  <c r="G201" i="7"/>
  <c r="F26" i="1"/>
  <c r="I26" i="1"/>
  <c r="I33" i="1" s="1"/>
  <c r="K26" i="1"/>
  <c r="K32" i="1" s="1"/>
  <c r="K33" i="1" s="1"/>
  <c r="E10" i="5" l="1"/>
  <c r="H201" i="7"/>
  <c r="K201" i="7" s="1"/>
</calcChain>
</file>

<file path=xl/sharedStrings.xml><?xml version="1.0" encoding="utf-8"?>
<sst xmlns="http://schemas.openxmlformats.org/spreadsheetml/2006/main" count="507" uniqueCount="239">
  <si>
    <t>PRIHODI UKUPNO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</si>
  <si>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</si>
  <si>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</si>
  <si>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</si>
  <si>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</si>
  <si>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</si>
  <si>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</si>
  <si>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</si>
  <si>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</si>
  <si>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</si>
  <si>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</si>
  <si>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</si>
  <si>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</si>
  <si>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</si>
  <si>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</si>
  <si>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</si>
  <si>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</si>
  <si>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</si>
  <si>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</si>
  <si>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</si>
  <si>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</si>
  <si>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</si>
  <si>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</si>
  <si>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</si>
  <si>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</si>
  <si>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</si>
  <si>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</si>
  <si>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</si>
  <si>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</si>
  <si>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</si>
  <si>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</si>
  <si>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</si>
  <si>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</si>
  <si>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</si>
  <si>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</si>
  <si>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</si>
  <si>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</si>
  <si>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</si>
  <si>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EUR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</si>
  <si>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</si>
  <si>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</si>
  <si>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</si>
  <si>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</si>
  <si>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</si>
  <si>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</si>
  <si>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Prihodi od imovine</t>
  </si>
  <si>
    <t>3.2.</t>
  </si>
  <si>
    <t>Vlastiti prihodi PK</t>
  </si>
  <si>
    <t>Prihodi od prodaje proizvoda i robe te pruženih usluga, prihodi od donacija te povrati po protestiranim jamstvima</t>
  </si>
  <si>
    <t>6.2.</t>
  </si>
  <si>
    <t>Donacije proračunskim korisnicima SDŽ</t>
  </si>
  <si>
    <t>1.1.</t>
  </si>
  <si>
    <t>7.2.</t>
  </si>
  <si>
    <t>Prihodi od prodaje nefinancijske imovine PK</t>
  </si>
  <si>
    <t>5.3.</t>
  </si>
  <si>
    <t xml:space="preserve">Pomoći EU </t>
  </si>
  <si>
    <t>4.4.</t>
  </si>
  <si>
    <t>Prihodi za posebne namjene - Decentralizacija</t>
  </si>
  <si>
    <t>Financijski rashodi</t>
  </si>
  <si>
    <t>Pomoći dane u inozemstvo i unutar općeg proračuna</t>
  </si>
  <si>
    <t>Ostali rashodi</t>
  </si>
  <si>
    <t>Rashodi za dodatna ulaganja na nefinancijskoj imovini</t>
  </si>
  <si>
    <t>8.2.</t>
  </si>
  <si>
    <t>Namjenski primici od zaduživanja proračunski korisnici</t>
  </si>
  <si>
    <t>Primljeni povrati glavnica danih zajmova i depozita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</si>
  <si>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</si>
  <si>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</si>
  <si>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</si>
  <si>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</si>
  <si>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</si>
  <si>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</si>
  <si>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</si>
  <si>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</si>
  <si>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</si>
  <si>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</si>
  <si>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</si>
  <si>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</si>
  <si>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</si>
  <si>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</si>
  <si>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</si>
  <si>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</si>
  <si>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</si>
  <si>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</si>
  <si>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</si>
  <si>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</si>
  <si>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</si>
  <si>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Naknade građanima i kućanstvima na temelju osiguranja</t>
  </si>
  <si>
    <t>PROGRAM 4001</t>
  </si>
  <si>
    <t>RAZVOJ ODGOJNO OBRAZOVNOG SUSTAVA</t>
  </si>
  <si>
    <t>Aktivnost A400103</t>
  </si>
  <si>
    <t>NATJECANJA, MANIFESTACIJE I OSTALO</t>
  </si>
  <si>
    <t>Izvor financiranja 1.1.1.</t>
  </si>
  <si>
    <t>Aktivnost A400104</t>
  </si>
  <si>
    <t>E-ŠKOLE</t>
  </si>
  <si>
    <t>Aktivnost A400115</t>
  </si>
  <si>
    <t>OSOBNI POMOĆNICI I POMOĆNICI U NASTAVI</t>
  </si>
  <si>
    <t>Aktivnost A400118</t>
  </si>
  <si>
    <t>NABAVA UDŽBENIKA I DRUGIH OBRAZOVNIH MATERIJALA</t>
  </si>
  <si>
    <t>Izvor financiranja 5.4.1.</t>
  </si>
  <si>
    <t>Pomoći PK</t>
  </si>
  <si>
    <t>Naknade građanima i kućanstvima na temelju osiguranja i druge naknade</t>
  </si>
  <si>
    <t>Kapitalni projekt K400108</t>
  </si>
  <si>
    <t>BioMOZAIK Krš i more</t>
  </si>
  <si>
    <t>Izvor financiranja 5.5.1</t>
  </si>
  <si>
    <t>Izvor financiranja 5.5.2</t>
  </si>
  <si>
    <t>Pomoći EU za PK - prenesena sredstva</t>
  </si>
  <si>
    <t xml:space="preserve">Izvor financiranja 5.4.2 </t>
  </si>
  <si>
    <t>Pomoći PK - prenesena sredstva</t>
  </si>
  <si>
    <t>FINANCIRANJE TROŠKOVA PREHRANE ZA UČENIKE OŠ</t>
  </si>
  <si>
    <t>OPSKRBA ŠKOLSKIH USTANOVA HIGIJENSKIM POTREPŠTINAMA ZA UČENICE</t>
  </si>
  <si>
    <t>Izvor financiranja 5.3.1.</t>
  </si>
  <si>
    <t>Pomoći EU</t>
  </si>
  <si>
    <t>UČIMO ZAJEDNO VI</t>
  </si>
  <si>
    <t>PROGRAM 4030</t>
  </si>
  <si>
    <t>OSNOVNOŠKOLSKO OBRAZOVANJE</t>
  </si>
  <si>
    <t>Aktivnost A403001</t>
  </si>
  <si>
    <t>RASHODI DJELATNOSTI</t>
  </si>
  <si>
    <t xml:space="preserve">Izvor financiranja 3.2.1 </t>
  </si>
  <si>
    <t xml:space="preserve">Izvor financiranja 3.2.2 </t>
  </si>
  <si>
    <t>Vlastiti prihodi PK-prenesena sredstva</t>
  </si>
  <si>
    <t xml:space="preserve">Izvor financiranja 4.4.1 </t>
  </si>
  <si>
    <t>Prihodi za posebne namjene-Decentralizacija</t>
  </si>
  <si>
    <t>Aktivnost A403002</t>
  </si>
  <si>
    <t>IZGRADNJA I UREĐENJE OBJEKATA TE NABAVA I ODRŽAVANJE OPREME</t>
  </si>
  <si>
    <t xml:space="preserve">Izvor financiranja 4.8.2 </t>
  </si>
  <si>
    <t>Prihodi za posebne namjene PK - prenesena sredstva</t>
  </si>
  <si>
    <t xml:space="preserve">Izvor financiranja 5.4.1. </t>
  </si>
  <si>
    <t>Aktivnost A403004</t>
  </si>
  <si>
    <t>PRIJEVOZ UČENIKA OSNOVNIH ŠKOLA</t>
  </si>
  <si>
    <t>Aktivnost T400110</t>
  </si>
  <si>
    <t>Aktivnost T400111</t>
  </si>
  <si>
    <t>Aktivnost T400121</t>
  </si>
  <si>
    <t>Aktivnost T400122</t>
  </si>
  <si>
    <t>Aktivnost A403003</t>
  </si>
  <si>
    <t>PRAVNO ZASTUPANJE, NAKNADE ŠTETE I OSTALO</t>
  </si>
  <si>
    <t>UKUPNO RASHODI:</t>
  </si>
  <si>
    <t>Prihodi od upravnih i administrativnih pristojbi, pristojbi po posebnim propisima i naknada</t>
  </si>
  <si>
    <t>UKUPNI RASHODI:</t>
  </si>
  <si>
    <t>Izvor financiranja 6.2.1.</t>
  </si>
  <si>
    <t>Donacije PK</t>
  </si>
  <si>
    <t xml:space="preserve">Izvor financiranja 1.1.1 </t>
  </si>
  <si>
    <t>Dodatna ulaganja na građevinskim objektima</t>
  </si>
  <si>
    <t>ŠKOLSKI MEDNI DAN</t>
  </si>
  <si>
    <t>Izvor financiranja 5.1.1.</t>
  </si>
  <si>
    <t xml:space="preserve">Pomoći </t>
  </si>
  <si>
    <t>Projekcija proračuna
za 2027.</t>
  </si>
  <si>
    <t>FINANCIJSKI PLAN PRORAČUNSKOG KORISNIKA JEDINICE LOKALNE I PODRUČNE (REGIONALNE) SAMOUPRAVE 
ZA 2025. I PROJEKCIJA ZA 2026. I 2027. GODINU</t>
  </si>
  <si>
    <t>Kapitalni projekt K400105</t>
  </si>
  <si>
    <t>Jadranski RZC STEM</t>
  </si>
  <si>
    <t>Pomoći PK-prenesena sredstva</t>
  </si>
  <si>
    <t>Izvor financiranja 5.4.2.</t>
  </si>
  <si>
    <t>Izvor financiranja 1.1.2</t>
  </si>
  <si>
    <t>Opći prihodi i primici-prenesena sredstva</t>
  </si>
  <si>
    <t>Izvor financiranja 5.3.2.</t>
  </si>
  <si>
    <t>Pomoći EU-prenesena sredstva</t>
  </si>
  <si>
    <t>Prevencija mentalnog zdravlja PŠ i SŠ</t>
  </si>
  <si>
    <t>Aktivnost T400160</t>
  </si>
  <si>
    <t>Izvor financiranja 5.4.2</t>
  </si>
  <si>
    <t>Izvor financiranja 6.2.1</t>
  </si>
  <si>
    <t>Donacije</t>
  </si>
  <si>
    <t>Tekući projekt T400101</t>
  </si>
  <si>
    <t>IZVJEŠTAJ O PRIHODIMA I RASHODIMA PREMA EKONOMSKOJ KLASIFIKACIJI</t>
  </si>
  <si>
    <t>Vlastiti izvori</t>
  </si>
  <si>
    <t>Višak prihoda poslovanja</t>
  </si>
  <si>
    <t>VIŠAK KORIŠTEN ZA POKRIĆE RASHODA</t>
  </si>
  <si>
    <t>MANJAK POKRIVEN TEKUĆIM PRIHODIMA</t>
  </si>
  <si>
    <t>Manjak prihoda poslovanja</t>
  </si>
  <si>
    <t>IZVJEŠTAJ O PRIHODIMA I RASHODIMA PREMA IZVORIMA FINANCIRANJA</t>
  </si>
  <si>
    <t xml:space="preserve">UKUPNO PRIHODI </t>
  </si>
  <si>
    <t>1 Opći prihodi i primici</t>
  </si>
  <si>
    <t>11 Opći prihodi i primici</t>
  </si>
  <si>
    <t>3 Vlastiti prihodi</t>
  </si>
  <si>
    <t>31 Vlastiti prihodi</t>
  </si>
  <si>
    <t>4 Prihodi za posebne namjene</t>
  </si>
  <si>
    <t>44 Prihodi za posebne namjene-Decentralizacija</t>
  </si>
  <si>
    <t>48 Prihodi za posebne namjenePK</t>
  </si>
  <si>
    <t>5 Pomoći</t>
  </si>
  <si>
    <t>55 Pomoći EU za PK</t>
  </si>
  <si>
    <t>6 Donacije</t>
  </si>
  <si>
    <t>62 Donacije proračunskim korisnicima SDŽ</t>
  </si>
  <si>
    <t>UKUPNO RASHODI</t>
  </si>
  <si>
    <t>1.1.2. Opći prihodi i primici prenesena sredstva</t>
  </si>
  <si>
    <t>3.2.2. Vlastiti prihodi-prenesena sredstva</t>
  </si>
  <si>
    <t>4.8.2. Prihodi za posebne namjene PK-prenesena sredstva</t>
  </si>
  <si>
    <t>5.4.2. Pomoći PK-prenesena sredstva</t>
  </si>
  <si>
    <t>5.5.2. Pomoću EU za PK-prenesena sredstva</t>
  </si>
  <si>
    <t>9 Rezultat</t>
  </si>
  <si>
    <t>91 Opći prihodi i primici - višak</t>
  </si>
  <si>
    <t>93 Vlastiti prihodi-višak</t>
  </si>
  <si>
    <t>94 Prihodi za posebne namjene - višak</t>
  </si>
  <si>
    <t>95 Pomoći -višak</t>
  </si>
  <si>
    <t>5.3.2. Pomoći EU-prenesena sredstva</t>
  </si>
  <si>
    <t>ULJP 2021.-2027.-UČIMO ZAJEDNO VII</t>
  </si>
  <si>
    <t>OŠ Trilj - Trilj</t>
  </si>
  <si>
    <t>Poljičke Republike 18</t>
  </si>
  <si>
    <t>OIB: 90202453567</t>
  </si>
  <si>
    <t xml:space="preserve">RASHODI </t>
  </si>
  <si>
    <t>PRIHODI</t>
  </si>
  <si>
    <t>FINANCIJSKI PLAN PRORAČUNSKOG KORISNIKA JEDINICE LOKALNE I PODRUČNE (REGIONALNE) SAMOUPRAVE 
ZA 2026. I PROJEKCIJA ZA 2027. I 2028. GODINU</t>
  </si>
  <si>
    <t>Izvršenje 2024.</t>
  </si>
  <si>
    <t>Plan 2025.</t>
  </si>
  <si>
    <t>1. Rebalans 2025.</t>
  </si>
  <si>
    <t>Proračun za 2026.</t>
  </si>
  <si>
    <t>Projekcija proračuna
za 2028.</t>
  </si>
  <si>
    <t>Aktivnost A400125</t>
  </si>
  <si>
    <t>Knjižnična građa u školskim knjižnicama</t>
  </si>
  <si>
    <t>Izvor financiranja 6.2.2</t>
  </si>
  <si>
    <t>Donacije- prenesena sredstva</t>
  </si>
  <si>
    <t>Aktivnost T400114</t>
  </si>
  <si>
    <t>Učionice budućnosti u OŠ</t>
  </si>
  <si>
    <t>Aktivnost T400117</t>
  </si>
  <si>
    <t>NPOO 2021-2026. - Jednosmjenski rad i cjelodnevna škola</t>
  </si>
  <si>
    <t>Izvor financiranja 5.1.2</t>
  </si>
  <si>
    <t>Pomoći- prenesena sredstva</t>
  </si>
  <si>
    <t>Pomoći EU- prenesena sredstva</t>
  </si>
  <si>
    <t>5.1.2. Pomoći - prenesena sredstva</t>
  </si>
  <si>
    <t>96 Donacije - višak</t>
  </si>
  <si>
    <t>Izvor finaniciranja 3.2.1</t>
  </si>
  <si>
    <t>Izvor financiranja 1.2.1.</t>
  </si>
  <si>
    <t>Predfinanciranje EU projekata</t>
  </si>
  <si>
    <t>1.2.1. Predfinanciranje EU projekata</t>
  </si>
  <si>
    <t>12 Predfinanciranje EU projekata</t>
  </si>
  <si>
    <t>INDEKS 2026/2025</t>
  </si>
  <si>
    <t>I Rebalans 2025.</t>
  </si>
  <si>
    <t>Plan 2025</t>
  </si>
  <si>
    <t>KLASA: 400-01/25-01/5
URBROJ:2181-303-01-25-1</t>
  </si>
  <si>
    <t>Pomoći iz državnog proračuna - PK</t>
  </si>
  <si>
    <t xml:space="preserve">Izvor financiranja 5.0.1K </t>
  </si>
  <si>
    <t>Izvor financiranja 5.0.1K</t>
  </si>
  <si>
    <t>Izvor finaniciranja 5.0.1K</t>
  </si>
  <si>
    <t>Izvor financiranja 5.0.1Ž</t>
  </si>
  <si>
    <t>Pomoći iz državnog proračuna - SDŽ</t>
  </si>
  <si>
    <t>Izvor financiranja 5.6.1.</t>
  </si>
  <si>
    <t>Europski socijalni plan plus - SDŽ</t>
  </si>
  <si>
    <t>5.0.1Ž Pomoćiiz državnog proračuna - SDŽ</t>
  </si>
  <si>
    <t>5.0.1K Pomoći iz državnog proračuna PK</t>
  </si>
  <si>
    <t>5.6.1.Ž Europski socijalni plan plus-SDŽ</t>
  </si>
  <si>
    <t>5.6.1Ž Europski socijalni plan plus-SDŽ</t>
  </si>
  <si>
    <t>5.5. Pomoći EU za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</si>
</sst>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1"/>
      <color rgb="FF00000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240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NumberFormat="1" applyFont="1" applyFill="1" applyBorder="1" applyAlignment="1" applyProtection="1">
      <alignment vertical="center"/>
    </xf>
    <xf numFmtId="3" fontId="16" fillId="2" borderId="3" xfId="0" applyNumberFormat="1" applyFont="1" applyFill="1" applyBorder="1" applyAlignment="1">
      <alignment horizontal="right"/>
    </xf>
    <xf numFmtId="0" fontId="17" fillId="0" borderId="0" xfId="0" applyFont="1"/>
    <xf numFmtId="0" fontId="0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/>
    <xf numFmtId="0" fontId="19" fillId="0" borderId="3" xfId="1" applyNumberFormat="1" applyFont="1" applyFill="1" applyBorder="1" applyAlignment="1" applyProtection="1">
      <alignment horizontal="left" vertical="center" wrapText="1"/>
    </xf>
    <xf numFmtId="0" fontId="21" fillId="0" borderId="3" xfId="1" applyNumberFormat="1" applyFont="1" applyFill="1" applyBorder="1" applyAlignment="1" applyProtection="1">
      <alignment horizontal="left" vertical="center" wrapText="1"/>
    </xf>
    <xf numFmtId="3" fontId="10" fillId="4" borderId="1" xfId="0" quotePrefix="1" applyNumberFormat="1" applyFont="1" applyFill="1" applyBorder="1" applyAlignment="1">
      <alignment horizontal="right"/>
    </xf>
    <xf numFmtId="3" fontId="10" fillId="4" borderId="3" xfId="0" applyNumberFormat="1" applyFont="1" applyFill="1" applyBorder="1" applyAlignment="1" applyProtection="1">
      <alignment horizontal="right" wrapText="1"/>
    </xf>
    <xf numFmtId="3" fontId="10" fillId="3" borderId="1" xfId="0" quotePrefix="1" applyNumberFormat="1" applyFont="1" applyFill="1" applyBorder="1" applyAlignment="1">
      <alignment horizontal="right"/>
    </xf>
    <xf numFmtId="3" fontId="10" fillId="3" borderId="3" xfId="0" quotePrefix="1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quotePrefix="1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NumberFormat="1" applyFont="1" applyFill="1" applyBorder="1" applyAlignment="1" applyProtection="1">
      <alignment horizontal="left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0" fontId="10" fillId="5" borderId="3" xfId="0" applyNumberFormat="1" applyFont="1" applyFill="1" applyBorder="1" applyAlignment="1" applyProtection="1">
      <alignment horizontal="left" vertical="center" wrapText="1"/>
    </xf>
    <xf numFmtId="4" fontId="3" fillId="5" borderId="3" xfId="0" applyNumberFormat="1" applyFont="1" applyFill="1" applyBorder="1" applyAlignment="1">
      <alignment horizontal="right"/>
    </xf>
    <xf numFmtId="0" fontId="10" fillId="5" borderId="3" xfId="0" applyFont="1" applyFill="1" applyBorder="1" applyAlignment="1">
      <alignment horizontal="left" vertical="center"/>
    </xf>
    <xf numFmtId="0" fontId="10" fillId="5" borderId="3" xfId="0" applyNumberFormat="1" applyFont="1" applyFill="1" applyBorder="1" applyAlignment="1" applyProtection="1">
      <alignment horizontal="left" vertical="center"/>
    </xf>
    <xf numFmtId="0" fontId="10" fillId="5" borderId="3" xfId="0" applyNumberFormat="1" applyFont="1" applyFill="1" applyBorder="1" applyAlignment="1" applyProtection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19" fillId="0" borderId="3" xfId="1" applyNumberFormat="1" applyFont="1" applyFill="1" applyBorder="1" applyAlignment="1" applyProtection="1">
      <alignment horizontal="left" vertical="center" wrapText="1"/>
    </xf>
    <xf numFmtId="4" fontId="21" fillId="0" borderId="3" xfId="1" applyNumberFormat="1" applyFont="1" applyFill="1" applyBorder="1" applyAlignment="1" applyProtection="1">
      <alignment horizontal="left" vertical="center" wrapText="1"/>
    </xf>
    <xf numFmtId="4" fontId="17" fillId="0" borderId="3" xfId="0" applyNumberFormat="1" applyFont="1" applyBorder="1"/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3" fillId="2" borderId="4" xfId="0" applyNumberFormat="1" applyFont="1" applyFill="1" applyBorder="1" applyAlignment="1" applyProtection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4" fontId="3" fillId="7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4" fontId="3" fillId="8" borderId="3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 applyProtection="1">
      <alignment horizontal="right" wrapText="1"/>
    </xf>
    <xf numFmtId="0" fontId="16" fillId="8" borderId="4" xfId="0" applyNumberFormat="1" applyFont="1" applyFill="1" applyBorder="1" applyAlignment="1" applyProtection="1">
      <alignment horizontal="left" vertical="center" wrapText="1"/>
    </xf>
    <xf numFmtId="4" fontId="16" fillId="8" borderId="3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4" fontId="26" fillId="0" borderId="3" xfId="1" applyNumberFormat="1" applyFont="1" applyFill="1" applyBorder="1" applyAlignment="1" applyProtection="1">
      <alignment horizontal="right" vertical="center" wrapText="1"/>
    </xf>
    <xf numFmtId="0" fontId="8" fillId="7" borderId="3" xfId="0" quotePrefix="1" applyFont="1" applyFill="1" applyBorder="1" applyAlignment="1">
      <alignment horizontal="left" vertical="center"/>
    </xf>
    <xf numFmtId="0" fontId="9" fillId="7" borderId="3" xfId="0" quotePrefix="1" applyFont="1" applyFill="1" applyBorder="1" applyAlignment="1">
      <alignment horizontal="left" vertical="center"/>
    </xf>
    <xf numFmtId="0" fontId="8" fillId="7" borderId="3" xfId="0" applyNumberFormat="1" applyFont="1" applyFill="1" applyBorder="1" applyAlignment="1" applyProtection="1">
      <alignment horizontal="left" vertical="center" wrapText="1"/>
    </xf>
    <xf numFmtId="0" fontId="8" fillId="7" borderId="3" xfId="0" applyNumberFormat="1" applyFont="1" applyFill="1" applyBorder="1" applyAlignment="1" applyProtection="1">
      <alignment vertical="center" wrapText="1"/>
    </xf>
    <xf numFmtId="4" fontId="8" fillId="7" borderId="3" xfId="0" applyNumberFormat="1" applyFont="1" applyFill="1" applyBorder="1" applyAlignment="1" applyProtection="1">
      <alignment vertical="center" wrapText="1"/>
    </xf>
    <xf numFmtId="4" fontId="16" fillId="8" borderId="4" xfId="0" applyNumberFormat="1" applyFont="1" applyFill="1" applyBorder="1" applyAlignment="1" applyProtection="1">
      <alignment horizontal="right" vertical="center" wrapText="1"/>
    </xf>
    <xf numFmtId="4" fontId="3" fillId="8" borderId="4" xfId="0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>
      <alignment horizontal="right"/>
    </xf>
    <xf numFmtId="4" fontId="3" fillId="8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4" fontId="6" fillId="7" borderId="4" xfId="0" applyNumberFormat="1" applyFont="1" applyFill="1" applyBorder="1" applyAlignment="1" applyProtection="1">
      <alignment horizontal="right" vertical="center" wrapText="1"/>
    </xf>
    <xf numFmtId="0" fontId="1" fillId="6" borderId="3" xfId="0" applyFont="1" applyFill="1" applyBorder="1"/>
    <xf numFmtId="0" fontId="27" fillId="6" borderId="3" xfId="0" applyFont="1" applyFill="1" applyBorder="1" applyAlignment="1">
      <alignment horizontal="left" vertical="center"/>
    </xf>
    <xf numFmtId="4" fontId="1" fillId="6" borderId="3" xfId="0" applyNumberFormat="1" applyFont="1" applyFill="1" applyBorder="1"/>
    <xf numFmtId="0" fontId="10" fillId="4" borderId="3" xfId="0" applyNumberFormat="1" applyFont="1" applyFill="1" applyBorder="1" applyAlignment="1" applyProtection="1">
      <alignment horizontal="left" vertical="center" wrapText="1"/>
    </xf>
    <xf numFmtId="4" fontId="6" fillId="4" borderId="3" xfId="0" applyNumberFormat="1" applyFont="1" applyFill="1" applyBorder="1" applyAlignment="1">
      <alignment horizontal="right"/>
    </xf>
    <xf numFmtId="0" fontId="0" fillId="2" borderId="0" xfId="0" applyFill="1"/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16" fillId="8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6" fillId="8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5" fillId="2" borderId="2" xfId="0" applyNumberFormat="1" applyFont="1" applyFill="1" applyBorder="1" applyAlignment="1" applyProtection="1">
      <alignment horizontal="left" vertical="center" wrapText="1"/>
    </xf>
    <xf numFmtId="0" fontId="25" fillId="2" borderId="4" xfId="0" applyNumberFormat="1" applyFont="1" applyFill="1" applyBorder="1" applyAlignment="1" applyProtection="1">
      <alignment horizontal="left" vertical="center" wrapText="1"/>
    </xf>
    <xf numFmtId="4" fontId="8" fillId="7" borderId="3" xfId="0" quotePrefix="1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10" fillId="6" borderId="3" xfId="0" applyNumberFormat="1" applyFont="1" applyFill="1" applyBorder="1" applyAlignment="1" applyProtection="1">
      <alignment horizontal="left" vertical="center" wrapText="1"/>
    </xf>
    <xf numFmtId="4" fontId="28" fillId="6" borderId="3" xfId="0" applyNumberFormat="1" applyFont="1" applyFill="1" applyBorder="1" applyAlignment="1" applyProtection="1">
      <alignment vertical="center" wrapText="1"/>
    </xf>
    <xf numFmtId="0" fontId="10" fillId="7" borderId="3" xfId="0" applyNumberFormat="1" applyFont="1" applyFill="1" applyBorder="1" applyAlignment="1" applyProtection="1">
      <alignment horizontal="left" vertical="center" wrapText="1"/>
    </xf>
    <xf numFmtId="4" fontId="0" fillId="7" borderId="3" xfId="0" applyNumberFormat="1" applyFill="1" applyBorder="1"/>
    <xf numFmtId="0" fontId="9" fillId="2" borderId="3" xfId="0" quotePrefix="1" applyFont="1" applyFill="1" applyBorder="1" applyAlignment="1">
      <alignment horizontal="left" vertical="center" wrapText="1" indent="1"/>
    </xf>
    <xf numFmtId="4" fontId="0" fillId="9" borderId="3" xfId="0" applyNumberFormat="1" applyFill="1" applyBorder="1"/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0" fontId="27" fillId="7" borderId="3" xfId="0" applyNumberFormat="1" applyFont="1" applyFill="1" applyBorder="1" applyAlignment="1" applyProtection="1">
      <alignment horizontal="left" vertical="center" wrapText="1"/>
    </xf>
    <xf numFmtId="0" fontId="27" fillId="7" borderId="3" xfId="0" applyNumberFormat="1" applyFont="1" applyFill="1" applyBorder="1" applyAlignment="1" applyProtection="1">
      <alignment horizontal="left" vertical="center" wrapText="1" indent="1"/>
    </xf>
    <xf numFmtId="4" fontId="0" fillId="2" borderId="3" xfId="0" applyNumberFormat="1" applyFill="1" applyBorder="1"/>
    <xf numFmtId="4" fontId="6" fillId="4" borderId="3" xfId="0" applyNumberFormat="1" applyFont="1" applyFill="1" applyBorder="1" applyAlignment="1" applyProtection="1">
      <alignment horizontal="right" wrapText="1"/>
    </xf>
    <xf numFmtId="0" fontId="9" fillId="2" borderId="3" xfId="0" applyFont="1" applyFill="1" applyBorder="1" applyAlignment="1">
      <alignment horizontal="left" vertical="center" indent="1"/>
    </xf>
    <xf numFmtId="0" fontId="27" fillId="4" borderId="3" xfId="0" applyNumberFormat="1" applyFont="1" applyFill="1" applyBorder="1" applyAlignment="1" applyProtection="1">
      <alignment horizontal="left" vertical="center" wrapText="1" indent="1"/>
    </xf>
    <xf numFmtId="4" fontId="1" fillId="4" borderId="3" xfId="0" applyNumberFormat="1" applyFont="1" applyFill="1" applyBorder="1"/>
    <xf numFmtId="0" fontId="20" fillId="2" borderId="3" xfId="0" applyNumberFormat="1" applyFont="1" applyFill="1" applyBorder="1" applyAlignment="1" applyProtection="1">
      <alignment horizontal="left" vertical="center" wrapText="1"/>
    </xf>
    <xf numFmtId="4" fontId="20" fillId="2" borderId="3" xfId="0" applyNumberFormat="1" applyFont="1" applyFill="1" applyBorder="1" applyAlignment="1">
      <alignment horizontal="right"/>
    </xf>
    <xf numFmtId="4" fontId="10" fillId="4" borderId="1" xfId="0" quotePrefix="1" applyNumberFormat="1" applyFont="1" applyFill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6" fillId="8" borderId="4" xfId="0" applyNumberFormat="1" applyFont="1" applyFill="1" applyBorder="1" applyAlignment="1" applyProtection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5" fillId="7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6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0" fillId="0" borderId="3" xfId="0" applyBorder="1"/>
    <xf numFmtId="0" fontId="16" fillId="8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1" fillId="4" borderId="3" xfId="0" applyNumberFormat="1" applyFont="1" applyFill="1" applyBorder="1" applyAlignment="1" applyProtection="1">
      <alignment horizontal="left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30" fillId="6" borderId="4" xfId="0" applyNumberFormat="1" applyFont="1" applyFill="1" applyBorder="1" applyAlignment="1" applyProtection="1">
      <alignment horizontal="left" vertical="center" wrapText="1"/>
    </xf>
    <xf numFmtId="4" fontId="30" fillId="6" borderId="3" xfId="0" applyNumberFormat="1" applyFont="1" applyFill="1" applyBorder="1" applyAlignment="1">
      <alignment horizontal="right"/>
    </xf>
    <xf numFmtId="4" fontId="32" fillId="4" borderId="3" xfId="0" applyNumberFormat="1" applyFont="1" applyFill="1" applyBorder="1"/>
    <xf numFmtId="0" fontId="16" fillId="8" borderId="4" xfId="0" applyNumberFormat="1" applyFont="1" applyFill="1" applyBorder="1" applyAlignment="1" applyProtection="1">
      <alignment horizontal="left"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NumberFormat="1" applyFont="1" applyFill="1" applyBorder="1" applyAlignment="1" applyProtection="1">
      <alignment vertical="center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4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6" fillId="8" borderId="1" xfId="0" applyNumberFormat="1" applyFont="1" applyFill="1" applyBorder="1" applyAlignment="1" applyProtection="1">
      <alignment horizontal="left" vertical="center" wrapText="1"/>
    </xf>
    <xf numFmtId="0" fontId="16" fillId="8" borderId="2" xfId="0" applyNumberFormat="1" applyFont="1" applyFill="1" applyBorder="1" applyAlignment="1" applyProtection="1">
      <alignment horizontal="left" vertical="center" wrapText="1"/>
    </xf>
    <xf numFmtId="0" fontId="16" fillId="8" borderId="4" xfId="0" applyNumberFormat="1" applyFont="1" applyFill="1" applyBorder="1" applyAlignment="1" applyProtection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0" fillId="6" borderId="1" xfId="0" applyNumberFormat="1" applyFont="1" applyFill="1" applyBorder="1" applyAlignment="1" applyProtection="1">
      <alignment horizontal="left" vertical="center" wrapText="1"/>
    </xf>
    <xf numFmtId="0" fontId="30" fillId="6" borderId="2" xfId="0" applyNumberFormat="1" applyFont="1" applyFill="1" applyBorder="1" applyAlignment="1" applyProtection="1">
      <alignment horizontal="left" vertical="center" wrapText="1"/>
    </xf>
    <xf numFmtId="0" fontId="30" fillId="6" borderId="4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left" vertical="center" wrapText="1"/>
    </xf>
    <xf numFmtId="0" fontId="6" fillId="7" borderId="2" xfId="0" applyNumberFormat="1" applyFont="1" applyFill="1" applyBorder="1" applyAlignment="1" applyProtection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25" fillId="7" borderId="1" xfId="0" applyNumberFormat="1" applyFont="1" applyFill="1" applyBorder="1" applyAlignment="1" applyProtection="1">
      <alignment horizontal="left" vertical="center" wrapText="1"/>
    </xf>
    <xf numFmtId="0" fontId="25" fillId="7" borderId="2" xfId="0" applyNumberFormat="1" applyFont="1" applyFill="1" applyBorder="1" applyAlignment="1" applyProtection="1">
      <alignment horizontal="left" vertical="center" wrapText="1"/>
    </xf>
    <xf numFmtId="0" fontId="25" fillId="7" borderId="4" xfId="0" applyNumberFormat="1" applyFont="1" applyFill="1" applyBorder="1" applyAlignment="1" applyProtection="1">
      <alignment horizontal="left" vertical="center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33" fillId="4" borderId="2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1" fillId="4" borderId="1" xfId="0" applyNumberFormat="1" applyFont="1" applyFill="1" applyBorder="1" applyAlignment="1" applyProtection="1">
      <alignment horizontal="center" vertical="center" wrapText="1"/>
    </xf>
    <xf numFmtId="0" fontId="31" fillId="4" borderId="2" xfId="0" applyNumberFormat="1" applyFont="1" applyFill="1" applyBorder="1" applyAlignment="1" applyProtection="1">
      <alignment horizontal="center" vertical="center" wrapText="1"/>
    </xf>
    <xf numFmtId="0" fontId="31" fillId="4" borderId="4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="80" zoomScaleNormal="80" workbookViewId="0">
      <selection activeCell="A5" sqref="A5:K5"/>
    </sheetView>
  </sheetViews>
  <sheetFormatPr defaultRowHeight="15" x14ac:dyDescent="0.25"/>
  <cols>
    <col min="5" max="7" width="25.28515625" customWidth="1"/>
    <col min="8" max="8" width="23.42578125" customWidth="1"/>
    <col min="9" max="11" width="25.28515625" customWidth="1"/>
  </cols>
  <sheetData>
    <row r="1" spans="1:11" ht="15.75" x14ac:dyDescent="0.25">
      <c r="A1" s="188" t="s">
        <v>193</v>
      </c>
      <c r="B1" s="188"/>
      <c r="C1" s="188"/>
      <c r="D1" s="188"/>
    </row>
    <row r="2" spans="1:11" ht="15.75" x14ac:dyDescent="0.25">
      <c r="A2" s="188" t="s">
        <v>194</v>
      </c>
      <c r="B2" s="188"/>
      <c r="C2" s="188"/>
      <c r="D2" s="188"/>
    </row>
    <row r="3" spans="1:11" ht="15.75" x14ac:dyDescent="0.25">
      <c r="A3" s="188" t="s">
        <v>195</v>
      </c>
      <c r="B3" s="188"/>
      <c r="C3" s="188"/>
      <c r="D3" s="188"/>
    </row>
    <row r="4" spans="1:11" ht="30" customHeight="1" x14ac:dyDescent="0.25">
      <c r="A4" s="187" t="s">
        <v>225</v>
      </c>
      <c r="B4" s="188"/>
      <c r="C4" s="188"/>
      <c r="D4" s="188"/>
    </row>
    <row r="5" spans="1:11" ht="42" customHeight="1" x14ac:dyDescent="0.25">
      <c r="A5" s="194" t="s">
        <v>198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</row>
    <row r="6" spans="1:11" ht="18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15.75" x14ac:dyDescent="0.25">
      <c r="A7" s="194" t="s">
        <v>25</v>
      </c>
      <c r="B7" s="194"/>
      <c r="C7" s="194"/>
      <c r="D7" s="194"/>
      <c r="E7" s="194"/>
      <c r="F7" s="194"/>
      <c r="G7" s="194"/>
      <c r="H7" s="194"/>
      <c r="I7" s="194"/>
      <c r="J7" s="207"/>
      <c r="K7" s="207"/>
    </row>
    <row r="8" spans="1:11" ht="18" x14ac:dyDescent="0.25">
      <c r="A8" s="23"/>
      <c r="B8" s="23"/>
      <c r="C8" s="23"/>
      <c r="D8" s="23"/>
      <c r="E8" s="23"/>
      <c r="F8" s="23"/>
      <c r="G8" s="23"/>
      <c r="H8" s="23"/>
      <c r="I8" s="23"/>
      <c r="J8" s="5"/>
      <c r="K8" s="5"/>
    </row>
    <row r="9" spans="1:11" ht="18" customHeight="1" x14ac:dyDescent="0.25">
      <c r="A9" s="194" t="s">
        <v>31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</row>
    <row r="10" spans="1:11" ht="18" x14ac:dyDescent="0.25">
      <c r="A10" s="1"/>
      <c r="B10" s="2"/>
      <c r="C10" s="2"/>
      <c r="D10" s="2"/>
      <c r="E10" s="6"/>
      <c r="F10" s="7"/>
      <c r="G10" s="7"/>
      <c r="H10" s="7"/>
      <c r="I10" s="7"/>
      <c r="J10" s="7"/>
      <c r="K10" s="36" t="s">
        <v>38</v>
      </c>
    </row>
    <row r="11" spans="1:11" ht="25.5" x14ac:dyDescent="0.25">
      <c r="A11" s="28"/>
      <c r="B11" s="29"/>
      <c r="C11" s="29"/>
      <c r="D11" s="30"/>
      <c r="E11" s="31"/>
      <c r="F11" s="3" t="s">
        <v>199</v>
      </c>
      <c r="G11" s="3" t="s">
        <v>200</v>
      </c>
      <c r="H11" s="3" t="s">
        <v>201</v>
      </c>
      <c r="I11" s="3" t="s">
        <v>202</v>
      </c>
      <c r="J11" s="3" t="s">
        <v>145</v>
      </c>
      <c r="K11" s="3" t="s">
        <v>203</v>
      </c>
    </row>
    <row r="12" spans="1:11" x14ac:dyDescent="0.25">
      <c r="A12" s="196" t="s">
        <v>0</v>
      </c>
      <c r="B12" s="186"/>
      <c r="C12" s="186"/>
      <c r="D12" s="186"/>
      <c r="E12" s="204"/>
      <c r="F12" s="86">
        <f t="shared" ref="F12:K12" si="0">F13+F14</f>
        <v>3357110.1999999997</v>
      </c>
      <c r="G12" s="86">
        <f t="shared" si="0"/>
        <v>3810804.2500000005</v>
      </c>
      <c r="H12" s="86">
        <f t="shared" si="0"/>
        <v>6924594.6200000001</v>
      </c>
      <c r="I12" s="86">
        <f t="shared" si="0"/>
        <v>3966934.49</v>
      </c>
      <c r="J12" s="86">
        <f t="shared" si="0"/>
        <v>3958646.4</v>
      </c>
      <c r="K12" s="86">
        <f t="shared" si="0"/>
        <v>3897442.16</v>
      </c>
    </row>
    <row r="13" spans="1:11" x14ac:dyDescent="0.25">
      <c r="A13" s="205" t="s">
        <v>74</v>
      </c>
      <c r="B13" s="203"/>
      <c r="C13" s="203"/>
      <c r="D13" s="203"/>
      <c r="E13" s="184"/>
      <c r="F13" s="87">
        <f>' Račun prihoda i rashoda'!D10</f>
        <v>3357110.1999999997</v>
      </c>
      <c r="G13" s="87">
        <f>' Račun prihoda i rashoda'!E10</f>
        <v>3810804.2500000005</v>
      </c>
      <c r="H13" s="87">
        <f>' Račun prihoda i rashoda'!F10</f>
        <v>6924594.6200000001</v>
      </c>
      <c r="I13" s="87">
        <f>' Račun prihoda i rashoda'!G10</f>
        <v>3966934.49</v>
      </c>
      <c r="J13" s="87">
        <f>' Račun prihoda i rashoda'!H10</f>
        <v>3958646.4</v>
      </c>
      <c r="K13" s="87">
        <f>' Račun prihoda i rashoda'!I10</f>
        <v>3897442.16</v>
      </c>
    </row>
    <row r="14" spans="1:11" x14ac:dyDescent="0.25">
      <c r="A14" s="206" t="s">
        <v>75</v>
      </c>
      <c r="B14" s="184"/>
      <c r="C14" s="184"/>
      <c r="D14" s="184"/>
      <c r="E14" s="184"/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</row>
    <row r="15" spans="1:11" x14ac:dyDescent="0.25">
      <c r="A15" s="37" t="s">
        <v>1</v>
      </c>
      <c r="B15" s="40"/>
      <c r="C15" s="40"/>
      <c r="D15" s="40"/>
      <c r="E15" s="40"/>
      <c r="F15" s="86">
        <f t="shared" ref="F15:K15" si="1">F16+F17</f>
        <v>3381892.0599999996</v>
      </c>
      <c r="G15" s="86">
        <f t="shared" si="1"/>
        <v>3810804.25</v>
      </c>
      <c r="H15" s="86">
        <f t="shared" si="1"/>
        <v>6787293.1099999994</v>
      </c>
      <c r="I15" s="86">
        <f t="shared" si="1"/>
        <v>3966934.49</v>
      </c>
      <c r="J15" s="86">
        <f t="shared" si="1"/>
        <v>3958646.4000000004</v>
      </c>
      <c r="K15" s="86">
        <f t="shared" si="1"/>
        <v>3897442.1599999997</v>
      </c>
    </row>
    <row r="16" spans="1:11" x14ac:dyDescent="0.25">
      <c r="A16" s="202" t="s">
        <v>76</v>
      </c>
      <c r="B16" s="203"/>
      <c r="C16" s="203"/>
      <c r="D16" s="203"/>
      <c r="E16" s="203"/>
      <c r="F16" s="87">
        <f>' Račun prihoda i rashoda'!D24</f>
        <v>3320909.0399999996</v>
      </c>
      <c r="G16" s="87">
        <f>' Račun prihoda i rashoda'!E24</f>
        <v>3765841.25</v>
      </c>
      <c r="H16" s="87">
        <f>' Račun prihoda i rashoda'!F24</f>
        <v>3767385.32</v>
      </c>
      <c r="I16" s="87">
        <f>' Račun prihoda i rashoda'!G24</f>
        <v>3914634.49</v>
      </c>
      <c r="J16" s="87">
        <f>' Račun prihoda i rashoda'!H24</f>
        <v>3906346.4000000004</v>
      </c>
      <c r="K16" s="87">
        <f>' Račun prihoda i rashoda'!I24</f>
        <v>3845142.1599999997</v>
      </c>
    </row>
    <row r="17" spans="1:11" x14ac:dyDescent="0.25">
      <c r="A17" s="183" t="s">
        <v>77</v>
      </c>
      <c r="B17" s="184"/>
      <c r="C17" s="184"/>
      <c r="D17" s="184"/>
      <c r="E17" s="184"/>
      <c r="F17" s="88">
        <f>' Račun prihoda i rashoda'!D31</f>
        <v>60983.02</v>
      </c>
      <c r="G17" s="88">
        <f>' Račun prihoda i rashoda'!E31</f>
        <v>44963</v>
      </c>
      <c r="H17" s="88">
        <f>' Račun prihoda i rashoda'!F31</f>
        <v>3019907.79</v>
      </c>
      <c r="I17" s="88">
        <f>' Račun prihoda i rashoda'!G31</f>
        <v>52300</v>
      </c>
      <c r="J17" s="88">
        <f>' Račun prihoda i rashoda'!H31</f>
        <v>52300</v>
      </c>
      <c r="K17" s="88">
        <f>' Račun prihoda i rashoda'!I31</f>
        <v>52300</v>
      </c>
    </row>
    <row r="18" spans="1:11" x14ac:dyDescent="0.25">
      <c r="A18" s="185" t="s">
        <v>2</v>
      </c>
      <c r="B18" s="186"/>
      <c r="C18" s="186"/>
      <c r="D18" s="186"/>
      <c r="E18" s="186"/>
      <c r="F18" s="86">
        <f>F12-F15</f>
        <v>-24781.85999999987</v>
      </c>
      <c r="G18" s="86">
        <f>G12-G15</f>
        <v>0</v>
      </c>
      <c r="H18" s="86">
        <f t="shared" ref="H18:K18" si="2">H12-H15</f>
        <v>137301.51000000071</v>
      </c>
      <c r="I18" s="86">
        <f t="shared" si="2"/>
        <v>0</v>
      </c>
      <c r="J18" s="86">
        <f t="shared" si="2"/>
        <v>0</v>
      </c>
      <c r="K18" s="86">
        <f t="shared" si="2"/>
        <v>0</v>
      </c>
    </row>
    <row r="19" spans="1:11" ht="18" x14ac:dyDescent="0.25">
      <c r="A19" s="23"/>
      <c r="B19" s="21"/>
      <c r="C19" s="21"/>
      <c r="D19" s="21"/>
      <c r="E19" s="21"/>
      <c r="F19" s="21"/>
      <c r="G19" s="21"/>
      <c r="H19" s="21"/>
      <c r="I19" s="22"/>
      <c r="J19" s="22"/>
      <c r="K19" s="22"/>
    </row>
    <row r="20" spans="1:11" ht="18" customHeight="1" x14ac:dyDescent="0.25">
      <c r="A20" s="194" t="s">
        <v>32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</row>
    <row r="21" spans="1:11" ht="18" x14ac:dyDescent="0.25">
      <c r="A21" s="23"/>
      <c r="B21" s="21"/>
      <c r="C21" s="21"/>
      <c r="D21" s="21"/>
      <c r="E21" s="21"/>
      <c r="F21" s="21"/>
      <c r="G21" s="21"/>
      <c r="H21" s="21"/>
      <c r="I21" s="22"/>
      <c r="J21" s="22"/>
      <c r="K21" s="22"/>
    </row>
    <row r="22" spans="1:11" ht="25.5" x14ac:dyDescent="0.25">
      <c r="A22" s="28"/>
      <c r="B22" s="29"/>
      <c r="C22" s="29"/>
      <c r="D22" s="30"/>
      <c r="E22" s="31"/>
      <c r="F22" s="3" t="s">
        <v>199</v>
      </c>
      <c r="G22" s="3" t="s">
        <v>200</v>
      </c>
      <c r="H22" s="3" t="s">
        <v>201</v>
      </c>
      <c r="I22" s="3" t="s">
        <v>202</v>
      </c>
      <c r="J22" s="3" t="s">
        <v>145</v>
      </c>
      <c r="K22" s="3" t="s">
        <v>203</v>
      </c>
    </row>
    <row r="23" spans="1:11" ht="15.75" customHeight="1" x14ac:dyDescent="0.25">
      <c r="A23" s="183" t="s">
        <v>78</v>
      </c>
      <c r="B23" s="184"/>
      <c r="C23" s="184"/>
      <c r="D23" s="184"/>
      <c r="E23" s="184"/>
      <c r="F23" s="34"/>
      <c r="G23" s="34"/>
      <c r="H23" s="34"/>
      <c r="I23" s="34"/>
      <c r="J23" s="34"/>
      <c r="K23" s="33"/>
    </row>
    <row r="24" spans="1:11" x14ac:dyDescent="0.25">
      <c r="A24" s="183" t="s">
        <v>79</v>
      </c>
      <c r="B24" s="184"/>
      <c r="C24" s="184"/>
      <c r="D24" s="184"/>
      <c r="E24" s="184"/>
      <c r="F24" s="34"/>
      <c r="G24" s="34"/>
      <c r="H24" s="34"/>
      <c r="I24" s="34"/>
      <c r="J24" s="34"/>
      <c r="K24" s="33"/>
    </row>
    <row r="25" spans="1:11" x14ac:dyDescent="0.25">
      <c r="A25" s="185" t="s">
        <v>4</v>
      </c>
      <c r="B25" s="186"/>
      <c r="C25" s="186"/>
      <c r="D25" s="186"/>
      <c r="E25" s="186"/>
      <c r="F25" s="32">
        <f>F23-F24</f>
        <v>0</v>
      </c>
      <c r="G25" s="32">
        <f t="shared" ref="G25:K25" si="3">G23-G24</f>
        <v>0</v>
      </c>
      <c r="H25" s="32">
        <f t="shared" ref="H25" si="4">H23-H24</f>
        <v>0</v>
      </c>
      <c r="I25" s="32">
        <f t="shared" si="3"/>
        <v>0</v>
      </c>
      <c r="J25" s="32">
        <f t="shared" si="3"/>
        <v>0</v>
      </c>
      <c r="K25" s="32">
        <f t="shared" si="3"/>
        <v>0</v>
      </c>
    </row>
    <row r="26" spans="1:11" x14ac:dyDescent="0.25">
      <c r="A26" s="185" t="s">
        <v>5</v>
      </c>
      <c r="B26" s="186"/>
      <c r="C26" s="186"/>
      <c r="D26" s="186"/>
      <c r="E26" s="186"/>
      <c r="F26" s="86">
        <f>F18+F25</f>
        <v>-24781.85999999987</v>
      </c>
      <c r="G26" s="32">
        <f t="shared" ref="G26:K26" si="5">G18+G25</f>
        <v>0</v>
      </c>
      <c r="H26" s="86">
        <f t="shared" ref="H26" si="6">H18+H25</f>
        <v>137301.51000000071</v>
      </c>
      <c r="I26" s="32">
        <f t="shared" si="5"/>
        <v>0</v>
      </c>
      <c r="J26" s="32">
        <f t="shared" si="5"/>
        <v>0</v>
      </c>
      <c r="K26" s="32">
        <f t="shared" si="5"/>
        <v>0</v>
      </c>
    </row>
    <row r="27" spans="1:11" ht="18" x14ac:dyDescent="0.25">
      <c r="A27" s="20"/>
      <c r="B27" s="21"/>
      <c r="C27" s="21"/>
      <c r="D27" s="21"/>
      <c r="E27" s="21"/>
      <c r="F27" s="21"/>
      <c r="G27" s="21"/>
      <c r="H27" s="21"/>
      <c r="I27" s="22"/>
      <c r="J27" s="22"/>
      <c r="K27" s="22"/>
    </row>
    <row r="28" spans="1:11" ht="15.75" x14ac:dyDescent="0.25">
      <c r="A28" s="194" t="s">
        <v>80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</row>
    <row r="29" spans="1:11" ht="15.75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</row>
    <row r="30" spans="1:11" ht="34.5" customHeight="1" x14ac:dyDescent="0.25">
      <c r="A30" s="28"/>
      <c r="B30" s="29"/>
      <c r="C30" s="29"/>
      <c r="D30" s="30"/>
      <c r="E30" s="31"/>
      <c r="F30" s="3" t="s">
        <v>199</v>
      </c>
      <c r="G30" s="3" t="s">
        <v>200</v>
      </c>
      <c r="H30" s="3" t="s">
        <v>201</v>
      </c>
      <c r="I30" s="3" t="s">
        <v>202</v>
      </c>
      <c r="J30" s="3" t="s">
        <v>145</v>
      </c>
      <c r="K30" s="3" t="s">
        <v>203</v>
      </c>
    </row>
    <row r="31" spans="1:11" ht="30" customHeight="1" x14ac:dyDescent="0.25">
      <c r="A31" s="189" t="s">
        <v>81</v>
      </c>
      <c r="B31" s="200"/>
      <c r="C31" s="200"/>
      <c r="D31" s="200"/>
      <c r="E31" s="201"/>
      <c r="F31" s="150">
        <v>-112519.65</v>
      </c>
      <c r="G31" s="48">
        <v>0</v>
      </c>
      <c r="H31" s="150">
        <v>-137301.51</v>
      </c>
      <c r="I31" s="48"/>
      <c r="J31" s="48">
        <v>0</v>
      </c>
      <c r="K31" s="49">
        <v>0</v>
      </c>
    </row>
    <row r="32" spans="1:11" ht="15" customHeight="1" x14ac:dyDescent="0.25">
      <c r="A32" s="185" t="s">
        <v>82</v>
      </c>
      <c r="B32" s="186"/>
      <c r="C32" s="186"/>
      <c r="D32" s="186"/>
      <c r="E32" s="186"/>
      <c r="F32" s="151">
        <v>-24781.86</v>
      </c>
      <c r="G32" s="50">
        <f t="shared" ref="G32:K32" si="7">G26+G31</f>
        <v>0</v>
      </c>
      <c r="H32" s="50">
        <v>0</v>
      </c>
      <c r="I32" s="50">
        <v>0</v>
      </c>
      <c r="J32" s="50">
        <f t="shared" si="7"/>
        <v>0</v>
      </c>
      <c r="K32" s="51">
        <f t="shared" si="7"/>
        <v>0</v>
      </c>
    </row>
    <row r="33" spans="1:11" ht="25.5" customHeight="1" x14ac:dyDescent="0.25">
      <c r="A33" s="196" t="s">
        <v>83</v>
      </c>
      <c r="B33" s="197"/>
      <c r="C33" s="197"/>
      <c r="D33" s="197"/>
      <c r="E33" s="198"/>
      <c r="F33" s="151">
        <f>F31+F32</f>
        <v>-137301.51</v>
      </c>
      <c r="G33" s="50">
        <f t="shared" ref="G33:K33" si="8">G18+G25+G31-G32</f>
        <v>0</v>
      </c>
      <c r="H33" s="50">
        <v>0</v>
      </c>
      <c r="I33" s="50">
        <f t="shared" si="8"/>
        <v>0</v>
      </c>
      <c r="J33" s="50">
        <f t="shared" si="8"/>
        <v>0</v>
      </c>
      <c r="K33" s="51">
        <f t="shared" si="8"/>
        <v>0</v>
      </c>
    </row>
    <row r="34" spans="1:11" ht="15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1" ht="11.25" customHeight="1" x14ac:dyDescent="0.25">
      <c r="A35" s="199" t="s">
        <v>84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</row>
    <row r="36" spans="1:11" ht="29.25" customHeight="1" x14ac:dyDescent="0.25">
      <c r="A36" s="54"/>
      <c r="B36" s="55"/>
      <c r="C36" s="55"/>
      <c r="D36" s="55"/>
      <c r="E36" s="55"/>
      <c r="F36" s="55"/>
      <c r="G36" s="55"/>
      <c r="H36" s="55"/>
      <c r="I36" s="56"/>
      <c r="J36" s="56"/>
      <c r="K36" s="56"/>
    </row>
    <row r="37" spans="1:11" ht="25.5" x14ac:dyDescent="0.25">
      <c r="A37" s="57"/>
      <c r="B37" s="58"/>
      <c r="C37" s="58"/>
      <c r="D37" s="59"/>
      <c r="E37" s="60"/>
      <c r="F37" s="61" t="s">
        <v>199</v>
      </c>
      <c r="G37" s="61" t="s">
        <v>200</v>
      </c>
      <c r="H37" s="3" t="s">
        <v>201</v>
      </c>
      <c r="I37" s="61" t="s">
        <v>202</v>
      </c>
      <c r="J37" s="61" t="s">
        <v>145</v>
      </c>
      <c r="K37" s="61" t="s">
        <v>203</v>
      </c>
    </row>
    <row r="38" spans="1:11" x14ac:dyDescent="0.25">
      <c r="A38" s="189" t="s">
        <v>81</v>
      </c>
      <c r="B38" s="200"/>
      <c r="C38" s="200"/>
      <c r="D38" s="200"/>
      <c r="E38" s="201"/>
      <c r="F38" s="150">
        <v>0</v>
      </c>
      <c r="G38" s="48">
        <v>0</v>
      </c>
      <c r="H38" s="150">
        <v>0</v>
      </c>
      <c r="I38" s="48">
        <f>G41</f>
        <v>0</v>
      </c>
      <c r="J38" s="48">
        <f>I41</f>
        <v>0</v>
      </c>
      <c r="K38" s="49">
        <f>J41</f>
        <v>0</v>
      </c>
    </row>
    <row r="39" spans="1:11" ht="27" customHeight="1" x14ac:dyDescent="0.25">
      <c r="A39" s="189" t="s">
        <v>3</v>
      </c>
      <c r="B39" s="200"/>
      <c r="C39" s="200"/>
      <c r="D39" s="200"/>
      <c r="E39" s="201"/>
      <c r="F39" s="150">
        <v>0</v>
      </c>
      <c r="G39" s="48">
        <v>0</v>
      </c>
      <c r="H39" s="150">
        <v>0</v>
      </c>
      <c r="I39" s="48"/>
      <c r="J39" s="48">
        <v>0</v>
      </c>
      <c r="K39" s="49">
        <v>0</v>
      </c>
    </row>
    <row r="40" spans="1:11" x14ac:dyDescent="0.25">
      <c r="A40" s="189" t="s">
        <v>85</v>
      </c>
      <c r="B40" s="190"/>
      <c r="C40" s="190"/>
      <c r="D40" s="190"/>
      <c r="E40" s="191"/>
      <c r="F40" s="150">
        <v>0</v>
      </c>
      <c r="G40" s="48">
        <v>0</v>
      </c>
      <c r="H40" s="150">
        <v>0</v>
      </c>
      <c r="I40" s="48">
        <v>0</v>
      </c>
      <c r="J40" s="48">
        <v>0</v>
      </c>
      <c r="K40" s="49">
        <v>0</v>
      </c>
    </row>
    <row r="41" spans="1:11" ht="15" customHeight="1" x14ac:dyDescent="0.25">
      <c r="A41" s="185" t="s">
        <v>82</v>
      </c>
      <c r="B41" s="186"/>
      <c r="C41" s="186"/>
      <c r="D41" s="186"/>
      <c r="E41" s="186"/>
      <c r="F41" s="152">
        <v>0</v>
      </c>
      <c r="G41" s="35">
        <f t="shared" ref="G41:K41" si="9">G38-G39+G40</f>
        <v>0</v>
      </c>
      <c r="H41" s="152">
        <v>0</v>
      </c>
      <c r="I41" s="35">
        <f t="shared" si="9"/>
        <v>0</v>
      </c>
      <c r="J41" s="35">
        <f t="shared" si="9"/>
        <v>0</v>
      </c>
      <c r="K41" s="62">
        <f t="shared" si="9"/>
        <v>0</v>
      </c>
    </row>
    <row r="43" spans="1:11" x14ac:dyDescent="0.25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</row>
  </sheetData>
  <mergeCells count="28">
    <mergeCell ref="A1:D1"/>
    <mergeCell ref="A3:D3"/>
    <mergeCell ref="A2:D2"/>
    <mergeCell ref="A38:E38"/>
    <mergeCell ref="A39:E39"/>
    <mergeCell ref="A16:E16"/>
    <mergeCell ref="A12:E12"/>
    <mergeCell ref="A13:E13"/>
    <mergeCell ref="A14:E14"/>
    <mergeCell ref="A5:K5"/>
    <mergeCell ref="A7:K7"/>
    <mergeCell ref="A9:K9"/>
    <mergeCell ref="A20:K20"/>
    <mergeCell ref="A23:E23"/>
    <mergeCell ref="A24:E24"/>
    <mergeCell ref="A25:E25"/>
    <mergeCell ref="A43:K43"/>
    <mergeCell ref="A26:E26"/>
    <mergeCell ref="A28:K28"/>
    <mergeCell ref="A32:E32"/>
    <mergeCell ref="A33:E33"/>
    <mergeCell ref="A35:K35"/>
    <mergeCell ref="A31:E31"/>
    <mergeCell ref="A17:E17"/>
    <mergeCell ref="A18:E18"/>
    <mergeCell ref="A4:D4"/>
    <mergeCell ref="A40:E40"/>
    <mergeCell ref="A41:E4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3" zoomScale="80" zoomScaleNormal="80" workbookViewId="0">
      <selection activeCell="G28" sqref="G2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48.7109375" customWidth="1"/>
    <col min="4" max="4" width="24.7109375" customWidth="1"/>
    <col min="5" max="5" width="25.28515625" customWidth="1"/>
    <col min="6" max="6" width="22.85546875" customWidth="1"/>
    <col min="7" max="8" width="25.28515625" customWidth="1"/>
    <col min="9" max="9" width="19.42578125" customWidth="1"/>
  </cols>
  <sheetData>
    <row r="1" spans="1:9" ht="42" customHeight="1" x14ac:dyDescent="0.25">
      <c r="A1" s="194" t="s">
        <v>198</v>
      </c>
      <c r="B1" s="194"/>
      <c r="C1" s="194"/>
      <c r="D1" s="194"/>
      <c r="E1" s="194"/>
      <c r="F1" s="194"/>
      <c r="G1" s="194"/>
      <c r="H1" s="194"/>
      <c r="I1" s="194"/>
    </row>
    <row r="2" spans="1:9" ht="15.75" customHeight="1" x14ac:dyDescent="0.25">
      <c r="A2" s="194" t="s">
        <v>25</v>
      </c>
      <c r="B2" s="194"/>
      <c r="C2" s="194"/>
      <c r="D2" s="194"/>
      <c r="E2" s="194"/>
      <c r="F2" s="194"/>
      <c r="G2" s="194"/>
      <c r="H2" s="194"/>
      <c r="I2" s="194"/>
    </row>
    <row r="3" spans="1:9" ht="18" x14ac:dyDescent="0.25">
      <c r="A3" s="4"/>
      <c r="B3" s="4"/>
      <c r="C3" s="4"/>
      <c r="D3" s="23"/>
      <c r="E3" s="4"/>
      <c r="F3" s="4"/>
      <c r="G3" s="5"/>
      <c r="H3" s="5"/>
    </row>
    <row r="4" spans="1:9" ht="18" customHeight="1" x14ac:dyDescent="0.25">
      <c r="A4" s="194" t="s">
        <v>7</v>
      </c>
      <c r="B4" s="194"/>
      <c r="C4" s="194"/>
      <c r="D4" s="194"/>
      <c r="E4" s="194"/>
      <c r="F4" s="194"/>
      <c r="G4" s="194"/>
      <c r="H4" s="194"/>
      <c r="I4" s="194"/>
    </row>
    <row r="5" spans="1:9" ht="34.5" customHeight="1" x14ac:dyDescent="0.25">
      <c r="A5" s="125"/>
      <c r="B5" s="125"/>
      <c r="C5" s="125"/>
      <c r="D5" s="194" t="s">
        <v>161</v>
      </c>
      <c r="E5" s="194"/>
      <c r="F5" s="194"/>
      <c r="G5" s="125"/>
      <c r="H5" s="125"/>
      <c r="I5" s="125"/>
    </row>
    <row r="6" spans="1:9" ht="18" x14ac:dyDescent="0.25">
      <c r="A6" s="4"/>
      <c r="B6" s="4"/>
      <c r="C6" s="4"/>
      <c r="D6" s="23"/>
      <c r="E6" s="4"/>
      <c r="F6" s="4"/>
      <c r="G6" s="5"/>
      <c r="H6" s="5"/>
    </row>
    <row r="7" spans="1:9" ht="15.75" customHeight="1" x14ac:dyDescent="0.25">
      <c r="A7" s="194" t="s">
        <v>197</v>
      </c>
      <c r="B7" s="194"/>
      <c r="C7" s="194"/>
      <c r="D7" s="194"/>
      <c r="E7" s="194"/>
      <c r="F7" s="194"/>
      <c r="G7" s="194"/>
      <c r="H7" s="194"/>
      <c r="I7" s="194"/>
    </row>
    <row r="8" spans="1:9" ht="18" x14ac:dyDescent="0.25">
      <c r="A8" s="4"/>
      <c r="B8" s="4"/>
      <c r="C8" s="4"/>
      <c r="D8" s="23"/>
      <c r="E8" s="4"/>
      <c r="F8" s="4"/>
      <c r="G8" s="5"/>
      <c r="H8" s="5"/>
    </row>
    <row r="9" spans="1:9" ht="38.25" x14ac:dyDescent="0.25">
      <c r="A9" s="19" t="s">
        <v>8</v>
      </c>
      <c r="B9" s="18" t="s">
        <v>9</v>
      </c>
      <c r="C9" s="18" t="s">
        <v>6</v>
      </c>
      <c r="D9" s="18" t="s">
        <v>199</v>
      </c>
      <c r="E9" s="19" t="s">
        <v>200</v>
      </c>
      <c r="F9" s="19" t="s">
        <v>201</v>
      </c>
      <c r="G9" s="19" t="s">
        <v>202</v>
      </c>
      <c r="H9" s="19" t="s">
        <v>145</v>
      </c>
      <c r="I9" s="19" t="s">
        <v>203</v>
      </c>
    </row>
    <row r="10" spans="1:9" ht="15.75" customHeight="1" x14ac:dyDescent="0.25">
      <c r="A10" s="74">
        <v>6</v>
      </c>
      <c r="B10" s="74"/>
      <c r="C10" s="74" t="s">
        <v>11</v>
      </c>
      <c r="D10" s="75">
        <f t="shared" ref="D10:I10" si="0">D11+D12+D13+D14+D15</f>
        <v>3357110.1999999997</v>
      </c>
      <c r="E10" s="75">
        <v>3810804.2500000005</v>
      </c>
      <c r="F10" s="75">
        <f t="shared" si="0"/>
        <v>6924594.6200000001</v>
      </c>
      <c r="G10" s="75">
        <f t="shared" si="0"/>
        <v>3966934.49</v>
      </c>
      <c r="H10" s="75">
        <f t="shared" si="0"/>
        <v>3958646.4</v>
      </c>
      <c r="I10" s="75">
        <f t="shared" si="0"/>
        <v>3897442.16</v>
      </c>
    </row>
    <row r="11" spans="1:9" ht="25.5" x14ac:dyDescent="0.25">
      <c r="A11" s="10"/>
      <c r="B11" s="101">
        <v>63</v>
      </c>
      <c r="C11" s="101" t="s">
        <v>33</v>
      </c>
      <c r="D11" s="91">
        <v>2988590.32</v>
      </c>
      <c r="E11" s="91">
        <v>3444955.6500000004</v>
      </c>
      <c r="F11" s="91">
        <v>6565346.04</v>
      </c>
      <c r="G11" s="91">
        <f>3585028.43+18536.46</f>
        <v>3603564.89</v>
      </c>
      <c r="H11" s="91">
        <v>3608303.46</v>
      </c>
      <c r="I11" s="91">
        <v>3592693.5</v>
      </c>
    </row>
    <row r="12" spans="1:9" x14ac:dyDescent="0.25">
      <c r="A12" s="11"/>
      <c r="B12" s="101">
        <v>64</v>
      </c>
      <c r="C12" s="101" t="s">
        <v>45</v>
      </c>
      <c r="D12" s="91">
        <v>0.1</v>
      </c>
      <c r="E12" s="91">
        <v>0.05</v>
      </c>
      <c r="F12" s="91">
        <v>0.05</v>
      </c>
      <c r="G12" s="91">
        <v>0.1</v>
      </c>
      <c r="H12" s="91">
        <v>0.1</v>
      </c>
      <c r="I12" s="91">
        <v>0.1</v>
      </c>
    </row>
    <row r="13" spans="1:9" ht="25.5" x14ac:dyDescent="0.25">
      <c r="A13" s="11"/>
      <c r="B13" s="101">
        <v>65</v>
      </c>
      <c r="C13" s="101" t="s">
        <v>136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</row>
    <row r="14" spans="1:9" ht="25.5" x14ac:dyDescent="0.25">
      <c r="A14" s="11"/>
      <c r="B14" s="101">
        <v>66</v>
      </c>
      <c r="C14" s="101" t="s">
        <v>48</v>
      </c>
      <c r="D14" s="91">
        <v>10524.42</v>
      </c>
      <c r="E14" s="91">
        <v>7299.95</v>
      </c>
      <c r="F14" s="91">
        <v>7299.95</v>
      </c>
      <c r="G14" s="91">
        <v>6199.9</v>
      </c>
      <c r="H14" s="91">
        <v>6199.9</v>
      </c>
      <c r="I14" s="91">
        <v>6199.9</v>
      </c>
    </row>
    <row r="15" spans="1:9" ht="25.5" x14ac:dyDescent="0.25">
      <c r="A15" s="11"/>
      <c r="B15" s="99">
        <v>67</v>
      </c>
      <c r="C15" s="101" t="s">
        <v>35</v>
      </c>
      <c r="D15" s="91">
        <v>357995.36</v>
      </c>
      <c r="E15" s="91">
        <v>358548.6</v>
      </c>
      <c r="F15" s="91">
        <v>351948.58</v>
      </c>
      <c r="G15" s="91">
        <v>357169.6</v>
      </c>
      <c r="H15" s="91">
        <v>344142.94</v>
      </c>
      <c r="I15" s="91">
        <v>298548.65999999997</v>
      </c>
    </row>
    <row r="16" spans="1:9" ht="25.5" customHeight="1" x14ac:dyDescent="0.25">
      <c r="A16" s="208" t="s">
        <v>164</v>
      </c>
      <c r="B16" s="208"/>
      <c r="C16" s="208"/>
      <c r="D16" s="208"/>
      <c r="E16" s="208"/>
      <c r="F16" s="208"/>
      <c r="G16" s="208"/>
      <c r="H16" s="208"/>
      <c r="I16" s="208"/>
    </row>
    <row r="17" spans="1:9" ht="25.5" customHeight="1" x14ac:dyDescent="0.25">
      <c r="A17" s="19" t="s">
        <v>8</v>
      </c>
      <c r="B17" s="18" t="s">
        <v>9</v>
      </c>
      <c r="C17" s="18" t="s">
        <v>6</v>
      </c>
      <c r="D17" s="18" t="s">
        <v>199</v>
      </c>
      <c r="E17" s="19" t="s">
        <v>200</v>
      </c>
      <c r="F17" s="19" t="s">
        <v>201</v>
      </c>
      <c r="G17" s="19" t="s">
        <v>202</v>
      </c>
      <c r="H17" s="19" t="s">
        <v>145</v>
      </c>
      <c r="I17" s="19" t="s">
        <v>203</v>
      </c>
    </row>
    <row r="18" spans="1:9" ht="25.5" customHeight="1" x14ac:dyDescent="0.25">
      <c r="A18" s="74">
        <v>9</v>
      </c>
      <c r="B18" s="74"/>
      <c r="C18" s="74" t="s">
        <v>162</v>
      </c>
      <c r="D18" s="75">
        <f>D19</f>
        <v>23304.42</v>
      </c>
      <c r="E18" s="75">
        <f t="shared" ref="E18:I18" si="1">E19</f>
        <v>0</v>
      </c>
      <c r="F18" s="75">
        <f t="shared" si="1"/>
        <v>63739.5</v>
      </c>
      <c r="G18" s="75">
        <f t="shared" si="1"/>
        <v>0</v>
      </c>
      <c r="H18" s="75">
        <f t="shared" si="1"/>
        <v>0</v>
      </c>
      <c r="I18" s="75">
        <f t="shared" si="1"/>
        <v>0</v>
      </c>
    </row>
    <row r="19" spans="1:9" ht="25.5" customHeight="1" x14ac:dyDescent="0.25">
      <c r="A19" s="10"/>
      <c r="B19" s="101">
        <v>92</v>
      </c>
      <c r="C19" s="101" t="s">
        <v>163</v>
      </c>
      <c r="D19" s="91">
        <v>23304.42</v>
      </c>
      <c r="E19" s="91">
        <v>0</v>
      </c>
      <c r="F19" s="91">
        <v>63739.5</v>
      </c>
      <c r="G19" s="91">
        <v>0</v>
      </c>
      <c r="H19" s="91">
        <v>0</v>
      </c>
      <c r="I19" s="91">
        <v>0</v>
      </c>
    </row>
    <row r="21" spans="1:9" ht="15.75" customHeight="1" x14ac:dyDescent="0.25">
      <c r="A21" s="194" t="s">
        <v>196</v>
      </c>
      <c r="B21" s="194"/>
      <c r="C21" s="194"/>
      <c r="D21" s="194"/>
      <c r="E21" s="194"/>
      <c r="F21" s="194"/>
      <c r="G21" s="194"/>
      <c r="H21" s="194"/>
      <c r="I21" s="194"/>
    </row>
    <row r="22" spans="1:9" ht="18" x14ac:dyDescent="0.25">
      <c r="A22" s="4"/>
      <c r="B22" s="4"/>
      <c r="C22" s="4"/>
      <c r="D22" s="23"/>
      <c r="E22" s="4"/>
      <c r="F22" s="4"/>
      <c r="G22" s="5"/>
      <c r="H22" s="5"/>
    </row>
    <row r="23" spans="1:9" ht="38.25" x14ac:dyDescent="0.25">
      <c r="A23" s="19" t="s">
        <v>8</v>
      </c>
      <c r="B23" s="18" t="s">
        <v>9</v>
      </c>
      <c r="C23" s="18" t="s">
        <v>13</v>
      </c>
      <c r="D23" s="18" t="s">
        <v>199</v>
      </c>
      <c r="E23" s="19" t="s">
        <v>200</v>
      </c>
      <c r="F23" s="19" t="s">
        <v>201</v>
      </c>
      <c r="G23" s="19" t="s">
        <v>202</v>
      </c>
      <c r="H23" s="19" t="s">
        <v>145</v>
      </c>
      <c r="I23" s="19" t="s">
        <v>203</v>
      </c>
    </row>
    <row r="24" spans="1:9" ht="15.75" customHeight="1" x14ac:dyDescent="0.25">
      <c r="A24" s="74">
        <v>3</v>
      </c>
      <c r="B24" s="74"/>
      <c r="C24" s="74" t="s">
        <v>14</v>
      </c>
      <c r="D24" s="75">
        <f>SUM(D25:D30)</f>
        <v>3320909.0399999996</v>
      </c>
      <c r="E24" s="75">
        <v>3765841.25</v>
      </c>
      <c r="F24" s="75">
        <f t="shared" ref="F24:I24" si="2">SUM(F25:F30)</f>
        <v>3767385.32</v>
      </c>
      <c r="G24" s="75">
        <f t="shared" si="2"/>
        <v>3914634.49</v>
      </c>
      <c r="H24" s="75">
        <f t="shared" si="2"/>
        <v>3906346.4000000004</v>
      </c>
      <c r="I24" s="75">
        <f t="shared" si="2"/>
        <v>3845142.1599999997</v>
      </c>
    </row>
    <row r="25" spans="1:9" ht="15.75" customHeight="1" x14ac:dyDescent="0.25">
      <c r="A25" s="10"/>
      <c r="B25" s="101">
        <v>31</v>
      </c>
      <c r="C25" s="101" t="s">
        <v>15</v>
      </c>
      <c r="D25" s="91">
        <v>2690015.63</v>
      </c>
      <c r="E25" s="91">
        <v>3146293.11</v>
      </c>
      <c r="F25" s="91">
        <v>3146293.11</v>
      </c>
      <c r="G25" s="91">
        <v>3280988.68</v>
      </c>
      <c r="H25" s="91">
        <v>3269866.72</v>
      </c>
      <c r="I25" s="91">
        <v>3211169.84</v>
      </c>
    </row>
    <row r="26" spans="1:9" x14ac:dyDescent="0.25">
      <c r="A26" s="11"/>
      <c r="B26" s="99">
        <v>32</v>
      </c>
      <c r="C26" s="99" t="s">
        <v>28</v>
      </c>
      <c r="D26" s="91">
        <v>571200.96</v>
      </c>
      <c r="E26" s="91">
        <v>547539.14</v>
      </c>
      <c r="F26" s="91">
        <v>549083.21</v>
      </c>
      <c r="G26" s="91">
        <v>540514.31000000006</v>
      </c>
      <c r="H26" s="91">
        <v>543348.18000000005</v>
      </c>
      <c r="I26" s="91">
        <v>540840.81999999995</v>
      </c>
    </row>
    <row r="27" spans="1:9" x14ac:dyDescent="0.25">
      <c r="A27" s="11"/>
      <c r="B27" s="99">
        <v>34</v>
      </c>
      <c r="C27" s="99" t="s">
        <v>58</v>
      </c>
      <c r="D27" s="91">
        <v>942.75</v>
      </c>
      <c r="E27" s="91">
        <v>650</v>
      </c>
      <c r="F27" s="91">
        <v>650</v>
      </c>
      <c r="G27" s="91">
        <v>750</v>
      </c>
      <c r="H27" s="91">
        <v>750</v>
      </c>
      <c r="I27" s="91">
        <v>750</v>
      </c>
    </row>
    <row r="28" spans="1:9" x14ac:dyDescent="0.25">
      <c r="A28" s="11"/>
      <c r="B28" s="99">
        <v>36</v>
      </c>
      <c r="C28" s="99" t="s">
        <v>59</v>
      </c>
      <c r="D28" s="13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</row>
    <row r="29" spans="1:9" x14ac:dyDescent="0.25">
      <c r="A29" s="15"/>
      <c r="B29" s="101">
        <v>37</v>
      </c>
      <c r="C29" s="100" t="s">
        <v>86</v>
      </c>
      <c r="D29" s="91">
        <v>57391.53</v>
      </c>
      <c r="E29" s="91">
        <v>70000</v>
      </c>
      <c r="F29" s="91">
        <v>70000</v>
      </c>
      <c r="G29" s="91">
        <v>91000</v>
      </c>
      <c r="H29" s="91">
        <v>91000</v>
      </c>
      <c r="I29" s="91">
        <v>91000</v>
      </c>
    </row>
    <row r="30" spans="1:9" x14ac:dyDescent="0.25">
      <c r="A30" s="11"/>
      <c r="B30" s="99">
        <v>38</v>
      </c>
      <c r="C30" s="99" t="s">
        <v>60</v>
      </c>
      <c r="D30" s="91">
        <v>1358.17</v>
      </c>
      <c r="E30" s="91">
        <v>1359</v>
      </c>
      <c r="F30" s="91">
        <v>1359</v>
      </c>
      <c r="G30" s="91">
        <v>1381.5</v>
      </c>
      <c r="H30" s="91">
        <v>1381.5</v>
      </c>
      <c r="I30" s="91">
        <v>1381.5</v>
      </c>
    </row>
    <row r="31" spans="1:9" x14ac:dyDescent="0.25">
      <c r="A31" s="76">
        <v>4</v>
      </c>
      <c r="B31" s="77"/>
      <c r="C31" s="78" t="s">
        <v>16</v>
      </c>
      <c r="D31" s="75">
        <f>SUM(D32:D34)</f>
        <v>60983.02</v>
      </c>
      <c r="E31" s="75">
        <v>44963</v>
      </c>
      <c r="F31" s="75">
        <f t="shared" ref="F31:I31" si="3">SUM(F32:F34)</f>
        <v>3019907.79</v>
      </c>
      <c r="G31" s="75">
        <f t="shared" si="3"/>
        <v>52300</v>
      </c>
      <c r="H31" s="75">
        <f t="shared" si="3"/>
        <v>52300</v>
      </c>
      <c r="I31" s="75">
        <f t="shared" si="3"/>
        <v>52300</v>
      </c>
    </row>
    <row r="32" spans="1:9" x14ac:dyDescent="0.25">
      <c r="A32" s="15"/>
      <c r="B32" s="101">
        <v>41</v>
      </c>
      <c r="C32" s="102" t="s">
        <v>17</v>
      </c>
      <c r="D32" s="103"/>
      <c r="E32" s="91"/>
      <c r="F32" s="91"/>
      <c r="G32" s="91"/>
      <c r="H32" s="91">
        <v>0</v>
      </c>
      <c r="I32" s="94">
        <v>0</v>
      </c>
    </row>
    <row r="33" spans="1:9" x14ac:dyDescent="0.25">
      <c r="A33" s="15"/>
      <c r="B33" s="101">
        <v>42</v>
      </c>
      <c r="C33" s="102" t="s">
        <v>36</v>
      </c>
      <c r="D33" s="91">
        <v>60983.02</v>
      </c>
      <c r="E33" s="91">
        <v>44963</v>
      </c>
      <c r="F33" s="91">
        <v>79485.89</v>
      </c>
      <c r="G33" s="91">
        <v>52300</v>
      </c>
      <c r="H33" s="91">
        <v>52300</v>
      </c>
      <c r="I33" s="91">
        <v>52300</v>
      </c>
    </row>
    <row r="34" spans="1:9" x14ac:dyDescent="0.25">
      <c r="A34" s="15"/>
      <c r="B34" s="101">
        <v>45</v>
      </c>
      <c r="C34" s="102" t="s">
        <v>61</v>
      </c>
      <c r="D34" s="103">
        <v>0</v>
      </c>
      <c r="E34" s="103">
        <v>0</v>
      </c>
      <c r="F34" s="103">
        <v>2940421.9</v>
      </c>
      <c r="G34" s="103">
        <v>0</v>
      </c>
      <c r="H34" s="103">
        <v>0</v>
      </c>
      <c r="I34" s="103">
        <v>0</v>
      </c>
    </row>
    <row r="35" spans="1:9" x14ac:dyDescent="0.25">
      <c r="A35" s="116"/>
      <c r="B35" s="111"/>
      <c r="C35" s="112" t="s">
        <v>137</v>
      </c>
      <c r="D35" s="113">
        <f>D31+D24</f>
        <v>3381892.0599999996</v>
      </c>
      <c r="E35" s="113">
        <v>3810804.25</v>
      </c>
      <c r="F35" s="113">
        <f t="shared" ref="F35:I35" si="4">F31+F24</f>
        <v>6787293.1099999994</v>
      </c>
      <c r="G35" s="113">
        <f t="shared" si="4"/>
        <v>3966934.49</v>
      </c>
      <c r="H35" s="113">
        <f t="shared" si="4"/>
        <v>3958646.4000000004</v>
      </c>
      <c r="I35" s="113">
        <f t="shared" si="4"/>
        <v>3897442.1599999997</v>
      </c>
    </row>
    <row r="36" spans="1:9" ht="25.5" customHeight="1" x14ac:dyDescent="0.25">
      <c r="A36" s="208" t="s">
        <v>165</v>
      </c>
      <c r="B36" s="208"/>
      <c r="C36" s="208"/>
      <c r="D36" s="208"/>
      <c r="E36" s="208"/>
      <c r="F36" s="208"/>
      <c r="G36" s="208"/>
      <c r="H36" s="208"/>
      <c r="I36" s="208"/>
    </row>
    <row r="37" spans="1:9" ht="38.25" x14ac:dyDescent="0.25">
      <c r="A37" s="19" t="s">
        <v>8</v>
      </c>
      <c r="B37" s="18" t="s">
        <v>9</v>
      </c>
      <c r="C37" s="18" t="s">
        <v>6</v>
      </c>
      <c r="D37" s="18" t="s">
        <v>199</v>
      </c>
      <c r="E37" s="19" t="s">
        <v>200</v>
      </c>
      <c r="F37" s="19" t="s">
        <v>201</v>
      </c>
      <c r="G37" s="19" t="s">
        <v>202</v>
      </c>
      <c r="H37" s="19" t="s">
        <v>145</v>
      </c>
      <c r="I37" s="19" t="s">
        <v>203</v>
      </c>
    </row>
    <row r="38" spans="1:9" x14ac:dyDescent="0.25">
      <c r="A38" s="74">
        <v>9</v>
      </c>
      <c r="B38" s="74"/>
      <c r="C38" s="74" t="s">
        <v>162</v>
      </c>
      <c r="D38" s="75">
        <f>D39</f>
        <v>160605.93</v>
      </c>
      <c r="E38" s="75">
        <f t="shared" ref="E38" si="5">E39</f>
        <v>0</v>
      </c>
      <c r="F38" s="75">
        <f t="shared" ref="F38" si="6">F39</f>
        <v>201041.01</v>
      </c>
      <c r="G38" s="75">
        <f t="shared" ref="G38" si="7">G39</f>
        <v>0</v>
      </c>
      <c r="H38" s="75">
        <f t="shared" ref="H38" si="8">H39</f>
        <v>0</v>
      </c>
      <c r="I38" s="75">
        <f t="shared" ref="I38" si="9">I39</f>
        <v>0</v>
      </c>
    </row>
    <row r="39" spans="1:9" x14ac:dyDescent="0.25">
      <c r="A39" s="10"/>
      <c r="B39" s="101">
        <v>92</v>
      </c>
      <c r="C39" s="101" t="s">
        <v>166</v>
      </c>
      <c r="D39" s="91">
        <v>160605.93</v>
      </c>
      <c r="E39" s="91">
        <v>0</v>
      </c>
      <c r="F39" s="91">
        <v>201041.01</v>
      </c>
      <c r="G39" s="91">
        <v>0</v>
      </c>
      <c r="H39" s="91">
        <v>0</v>
      </c>
      <c r="I39" s="91">
        <v>0</v>
      </c>
    </row>
  </sheetData>
  <mergeCells count="8">
    <mergeCell ref="A36:I36"/>
    <mergeCell ref="A1:I1"/>
    <mergeCell ref="A7:I7"/>
    <mergeCell ref="A4:I4"/>
    <mergeCell ref="A2:I2"/>
    <mergeCell ref="A21:I21"/>
    <mergeCell ref="D5:F5"/>
    <mergeCell ref="A16:I1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opLeftCell="A13" zoomScale="80" zoomScaleNormal="80" workbookViewId="0">
      <selection activeCell="A41" sqref="A41"/>
    </sheetView>
  </sheetViews>
  <sheetFormatPr defaultRowHeight="15" x14ac:dyDescent="0.25"/>
  <cols>
    <col min="1" max="1" width="42.7109375" customWidth="1"/>
    <col min="2" max="5" width="13.140625" bestFit="1" customWidth="1"/>
    <col min="6" max="6" width="14.85546875" customWidth="1"/>
    <col min="7" max="7" width="16.140625" customWidth="1"/>
  </cols>
  <sheetData>
    <row r="1" spans="1:7" ht="51.75" customHeight="1" x14ac:dyDescent="0.25">
      <c r="A1" s="194" t="s">
        <v>198</v>
      </c>
      <c r="B1" s="194"/>
      <c r="C1" s="194"/>
      <c r="D1" s="194"/>
      <c r="E1" s="194"/>
      <c r="F1" s="194"/>
      <c r="G1" s="194"/>
    </row>
    <row r="2" spans="1:7" ht="15.75" x14ac:dyDescent="0.25">
      <c r="A2" s="209" t="s">
        <v>167</v>
      </c>
      <c r="B2" s="209"/>
      <c r="C2" s="209"/>
      <c r="D2" s="209"/>
      <c r="E2" s="209"/>
      <c r="F2" s="209"/>
      <c r="G2" s="209"/>
    </row>
    <row r="3" spans="1:7" ht="18" x14ac:dyDescent="0.25">
      <c r="A3" s="132"/>
      <c r="B3" s="132"/>
      <c r="C3" s="132"/>
      <c r="D3" s="132"/>
      <c r="E3" s="133"/>
      <c r="F3" s="133"/>
      <c r="G3" s="133"/>
    </row>
    <row r="4" spans="1:7" ht="38.25" x14ac:dyDescent="0.25">
      <c r="A4" s="19" t="s">
        <v>19</v>
      </c>
      <c r="B4" s="18" t="s">
        <v>199</v>
      </c>
      <c r="C4" s="19" t="s">
        <v>200</v>
      </c>
      <c r="D4" s="19" t="s">
        <v>201</v>
      </c>
      <c r="E4" s="19" t="s">
        <v>202</v>
      </c>
      <c r="F4" s="19" t="s">
        <v>145</v>
      </c>
      <c r="G4" s="19" t="s">
        <v>203</v>
      </c>
    </row>
    <row r="5" spans="1:7" x14ac:dyDescent="0.25">
      <c r="A5" s="134" t="s">
        <v>168</v>
      </c>
      <c r="B5" s="135">
        <f>B6+B9+B11+B14+B19</f>
        <v>3357110.1999999997</v>
      </c>
      <c r="C5" s="135">
        <v>3810804.2500000005</v>
      </c>
      <c r="D5" s="135">
        <f t="shared" ref="D5:F5" si="0">D6+D9+D11+D14+D19</f>
        <v>6924594.6200000001</v>
      </c>
      <c r="E5" s="135">
        <f t="shared" si="0"/>
        <v>3966934.49</v>
      </c>
      <c r="F5" s="135">
        <f t="shared" si="0"/>
        <v>3958646.4</v>
      </c>
      <c r="G5" s="135">
        <f t="shared" ref="G5" si="1">G6+G9+G11+G14+G19</f>
        <v>3897442.16</v>
      </c>
    </row>
    <row r="6" spans="1:7" x14ac:dyDescent="0.25">
      <c r="A6" s="136" t="s">
        <v>169</v>
      </c>
      <c r="B6" s="137">
        <f>B7</f>
        <v>51082.59</v>
      </c>
      <c r="C6" s="137">
        <v>89593.66</v>
      </c>
      <c r="D6" s="137">
        <f t="shared" ref="D6:G6" si="2">D7</f>
        <v>89593.66</v>
      </c>
      <c r="E6" s="137">
        <f>E7+E8</f>
        <v>113351.13999999998</v>
      </c>
      <c r="F6" s="137">
        <f t="shared" si="2"/>
        <v>81788.02</v>
      </c>
      <c r="G6" s="137">
        <f t="shared" si="2"/>
        <v>36193.74</v>
      </c>
    </row>
    <row r="7" spans="1:7" x14ac:dyDescent="0.25">
      <c r="A7" s="138" t="s">
        <v>170</v>
      </c>
      <c r="B7" s="85">
        <v>51082.59</v>
      </c>
      <c r="C7" s="72">
        <v>89593.66</v>
      </c>
      <c r="D7" s="72">
        <v>89593.66</v>
      </c>
      <c r="E7" s="85">
        <v>94814.68</v>
      </c>
      <c r="F7" s="139">
        <v>81788.02</v>
      </c>
      <c r="G7" s="139">
        <v>36193.74</v>
      </c>
    </row>
    <row r="8" spans="1:7" x14ac:dyDescent="0.25">
      <c r="A8" s="138" t="s">
        <v>221</v>
      </c>
      <c r="B8" s="85"/>
      <c r="C8" s="72"/>
      <c r="D8" s="72"/>
      <c r="E8" s="85">
        <v>18536.46</v>
      </c>
      <c r="F8" s="139"/>
      <c r="G8" s="139"/>
    </row>
    <row r="9" spans="1:7" x14ac:dyDescent="0.25">
      <c r="A9" s="136" t="s">
        <v>171</v>
      </c>
      <c r="B9" s="137">
        <f>B10</f>
        <v>7076.97</v>
      </c>
      <c r="C9" s="137">
        <v>7300</v>
      </c>
      <c r="D9" s="137">
        <f t="shared" ref="D9:G9" si="3">D10</f>
        <v>7300</v>
      </c>
      <c r="E9" s="137">
        <f t="shared" si="3"/>
        <v>6200</v>
      </c>
      <c r="F9" s="137">
        <f t="shared" si="3"/>
        <v>6200</v>
      </c>
      <c r="G9" s="137">
        <f t="shared" si="3"/>
        <v>6200</v>
      </c>
    </row>
    <row r="10" spans="1:7" x14ac:dyDescent="0.25">
      <c r="A10" s="140" t="s">
        <v>172</v>
      </c>
      <c r="B10" s="85">
        <v>7076.97</v>
      </c>
      <c r="C10" s="72">
        <v>7300</v>
      </c>
      <c r="D10" s="72">
        <v>7300</v>
      </c>
      <c r="E10" s="85">
        <v>6200</v>
      </c>
      <c r="F10" s="139">
        <v>6200</v>
      </c>
      <c r="G10" s="139">
        <v>6200</v>
      </c>
    </row>
    <row r="11" spans="1:7" x14ac:dyDescent="0.25">
      <c r="A11" s="141" t="s">
        <v>173</v>
      </c>
      <c r="B11" s="137">
        <f>B12+B13</f>
        <v>306648.77</v>
      </c>
      <c r="C11" s="137">
        <v>268954.94</v>
      </c>
      <c r="D11" s="137">
        <f t="shared" ref="D11:G11" si="4">D12+D13</f>
        <v>262354.92</v>
      </c>
      <c r="E11" s="137">
        <f t="shared" si="4"/>
        <v>262354.92</v>
      </c>
      <c r="F11" s="137">
        <f t="shared" si="4"/>
        <v>262354.92</v>
      </c>
      <c r="G11" s="137">
        <f t="shared" si="4"/>
        <v>262354.92</v>
      </c>
    </row>
    <row r="12" spans="1:7" ht="25.5" x14ac:dyDescent="0.25">
      <c r="A12" s="140" t="s">
        <v>174</v>
      </c>
      <c r="B12" s="85">
        <v>306648.77</v>
      </c>
      <c r="C12" s="72">
        <v>268954.94</v>
      </c>
      <c r="D12" s="72">
        <v>262354.92</v>
      </c>
      <c r="E12" s="85">
        <v>262354.92</v>
      </c>
      <c r="F12" s="139">
        <v>262354.92</v>
      </c>
      <c r="G12" s="139">
        <v>262354.92</v>
      </c>
    </row>
    <row r="13" spans="1:7" x14ac:dyDescent="0.25">
      <c r="A13" s="140" t="s">
        <v>175</v>
      </c>
      <c r="B13" s="85">
        <v>0</v>
      </c>
      <c r="C13" s="72"/>
      <c r="D13" s="72">
        <v>0</v>
      </c>
      <c r="E13" s="85"/>
      <c r="F13" s="139"/>
      <c r="G13" s="139"/>
    </row>
    <row r="14" spans="1:7" x14ac:dyDescent="0.25">
      <c r="A14" s="142" t="s">
        <v>176</v>
      </c>
      <c r="B14" s="137">
        <f>SUM(B15:B18)</f>
        <v>2988854.32</v>
      </c>
      <c r="C14" s="137">
        <v>3444955.6500000004</v>
      </c>
      <c r="D14" s="137">
        <f t="shared" ref="D14:G14" si="5">SUM(D15:D18)</f>
        <v>6565346.04</v>
      </c>
      <c r="E14" s="137">
        <f t="shared" si="5"/>
        <v>3585028.43</v>
      </c>
      <c r="F14" s="137">
        <f t="shared" si="5"/>
        <v>3608303.46</v>
      </c>
      <c r="G14" s="137">
        <f t="shared" si="5"/>
        <v>3592693.5</v>
      </c>
    </row>
    <row r="15" spans="1:7" x14ac:dyDescent="0.25">
      <c r="A15" s="140" t="s">
        <v>234</v>
      </c>
      <c r="B15" s="143">
        <v>5036.78</v>
      </c>
      <c r="C15" s="72">
        <v>10294.84</v>
      </c>
      <c r="D15" s="72">
        <v>6933.44</v>
      </c>
      <c r="E15" s="143">
        <v>4850.24</v>
      </c>
      <c r="F15" s="139">
        <v>5341.49</v>
      </c>
      <c r="G15" s="139">
        <v>0</v>
      </c>
    </row>
    <row r="16" spans="1:7" x14ac:dyDescent="0.25">
      <c r="A16" s="140" t="s">
        <v>237</v>
      </c>
      <c r="B16" s="85">
        <v>27044.97</v>
      </c>
      <c r="C16" s="72">
        <v>58337.4</v>
      </c>
      <c r="D16" s="72">
        <v>2980811.18</v>
      </c>
      <c r="E16" s="85">
        <v>27484.69</v>
      </c>
      <c r="F16" s="139">
        <v>30268.47</v>
      </c>
      <c r="G16" s="139">
        <v>0</v>
      </c>
    </row>
    <row r="17" spans="1:7" x14ac:dyDescent="0.25">
      <c r="A17" s="140" t="s">
        <v>235</v>
      </c>
      <c r="B17" s="85">
        <v>2928485.4</v>
      </c>
      <c r="C17" s="72">
        <v>3376323.41</v>
      </c>
      <c r="D17" s="72">
        <v>3577601.42</v>
      </c>
      <c r="E17" s="85">
        <v>3552693.5</v>
      </c>
      <c r="F17" s="139">
        <v>3572693.5</v>
      </c>
      <c r="G17" s="139">
        <v>3592693.5</v>
      </c>
    </row>
    <row r="18" spans="1:7" x14ac:dyDescent="0.25">
      <c r="A18" s="140" t="s">
        <v>177</v>
      </c>
      <c r="B18" s="85">
        <v>28287.17</v>
      </c>
      <c r="C18" s="72"/>
      <c r="D18" s="72">
        <v>0</v>
      </c>
      <c r="E18" s="85"/>
      <c r="F18" s="139"/>
      <c r="G18" s="139"/>
    </row>
    <row r="19" spans="1:7" x14ac:dyDescent="0.25">
      <c r="A19" s="142" t="s">
        <v>178</v>
      </c>
      <c r="B19" s="137">
        <f>B20</f>
        <v>3447.55</v>
      </c>
      <c r="C19" s="137"/>
      <c r="D19" s="137">
        <f>D20</f>
        <v>0</v>
      </c>
      <c r="E19" s="137"/>
      <c r="F19" s="137"/>
      <c r="G19" s="137"/>
    </row>
    <row r="20" spans="1:7" x14ac:dyDescent="0.25">
      <c r="A20" s="140" t="s">
        <v>179</v>
      </c>
      <c r="B20" s="85">
        <v>3447.55</v>
      </c>
      <c r="C20" s="72">
        <v>0</v>
      </c>
      <c r="D20" s="72">
        <v>0</v>
      </c>
      <c r="E20" s="143">
        <v>0</v>
      </c>
      <c r="F20" s="143">
        <v>0</v>
      </c>
      <c r="G20" s="143">
        <v>0</v>
      </c>
    </row>
    <row r="21" spans="1:7" x14ac:dyDescent="0.25">
      <c r="A21" s="114" t="s">
        <v>180</v>
      </c>
      <c r="B21" s="144">
        <f>B22+B26+B29+B33+B42</f>
        <v>3381892.0599999996</v>
      </c>
      <c r="C21" s="144">
        <v>3810804.2500000005</v>
      </c>
      <c r="D21" s="144">
        <f>D22+D26+D29+D33+D42</f>
        <v>6787293.1100000003</v>
      </c>
      <c r="E21" s="144">
        <f>E22+E26+E29+E33+E42</f>
        <v>3966934.49</v>
      </c>
      <c r="F21" s="144">
        <f>F22+F26+F29+F33+F42</f>
        <v>3958646.4</v>
      </c>
      <c r="G21" s="144">
        <f>G22+G26+G29+G33+G42</f>
        <v>3897442.16</v>
      </c>
    </row>
    <row r="22" spans="1:7" x14ac:dyDescent="0.25">
      <c r="A22" s="136" t="s">
        <v>169</v>
      </c>
      <c r="B22" s="91">
        <f t="shared" ref="B22:D22" si="6">B23+B24</f>
        <v>57615.38</v>
      </c>
      <c r="C22" s="91">
        <f t="shared" si="6"/>
        <v>89593.66</v>
      </c>
      <c r="D22" s="91">
        <f t="shared" si="6"/>
        <v>122927</v>
      </c>
      <c r="E22" s="91">
        <f>SUM(E23:E25)</f>
        <v>113351.13999999998</v>
      </c>
      <c r="F22" s="91">
        <f t="shared" ref="F22:G22" si="7">F23+F24</f>
        <v>81788.02</v>
      </c>
      <c r="G22" s="91">
        <f t="shared" si="7"/>
        <v>36193.74</v>
      </c>
    </row>
    <row r="23" spans="1:7" x14ac:dyDescent="0.25">
      <c r="A23" s="138" t="s">
        <v>170</v>
      </c>
      <c r="B23" s="85">
        <v>55415.38</v>
      </c>
      <c r="C23" s="72">
        <v>89593.66</v>
      </c>
      <c r="D23" s="72">
        <v>89593.66</v>
      </c>
      <c r="E23" s="85">
        <v>94814.68</v>
      </c>
      <c r="F23" s="143">
        <v>81788.02</v>
      </c>
      <c r="G23" s="143">
        <v>36193.74</v>
      </c>
    </row>
    <row r="24" spans="1:7" x14ac:dyDescent="0.25">
      <c r="A24" s="145" t="s">
        <v>181</v>
      </c>
      <c r="B24" s="85">
        <v>2200</v>
      </c>
      <c r="C24" s="72">
        <v>0</v>
      </c>
      <c r="D24" s="72">
        <v>33333.339999999997</v>
      </c>
      <c r="E24" s="85">
        <v>0</v>
      </c>
      <c r="F24" s="143">
        <v>0</v>
      </c>
      <c r="G24" s="143">
        <v>0</v>
      </c>
    </row>
    <row r="25" spans="1:7" x14ac:dyDescent="0.25">
      <c r="A25" s="145" t="s">
        <v>220</v>
      </c>
      <c r="B25" s="85"/>
      <c r="C25" s="72"/>
      <c r="D25" s="72"/>
      <c r="E25" s="85">
        <v>18536.46</v>
      </c>
      <c r="F25" s="143"/>
      <c r="G25" s="143"/>
    </row>
    <row r="26" spans="1:7" x14ac:dyDescent="0.25">
      <c r="A26" s="136" t="s">
        <v>171</v>
      </c>
      <c r="B26" s="94">
        <f t="shared" ref="B26:G26" si="8">B27+B28</f>
        <v>11494.76</v>
      </c>
      <c r="C26" s="94">
        <f t="shared" si="8"/>
        <v>7300</v>
      </c>
      <c r="D26" s="94">
        <f t="shared" si="8"/>
        <v>9259.880000000001</v>
      </c>
      <c r="E26" s="94">
        <f t="shared" si="8"/>
        <v>6200</v>
      </c>
      <c r="F26" s="94">
        <f t="shared" si="8"/>
        <v>6200</v>
      </c>
      <c r="G26" s="94">
        <f t="shared" si="8"/>
        <v>6200</v>
      </c>
    </row>
    <row r="27" spans="1:7" x14ac:dyDescent="0.25">
      <c r="A27" s="140" t="s">
        <v>172</v>
      </c>
      <c r="B27" s="85">
        <v>5112.38</v>
      </c>
      <c r="C27" s="72">
        <v>7300</v>
      </c>
      <c r="D27" s="73">
        <v>7300</v>
      </c>
      <c r="E27" s="85">
        <v>6200</v>
      </c>
      <c r="F27" s="143">
        <v>6200</v>
      </c>
      <c r="G27" s="143">
        <v>6200</v>
      </c>
    </row>
    <row r="28" spans="1:7" x14ac:dyDescent="0.25">
      <c r="A28" s="140" t="s">
        <v>182</v>
      </c>
      <c r="B28" s="85">
        <v>6382.38</v>
      </c>
      <c r="C28" s="72">
        <v>0</v>
      </c>
      <c r="D28" s="73">
        <v>1959.88</v>
      </c>
      <c r="E28" s="85">
        <v>0</v>
      </c>
      <c r="F28" s="143">
        <v>0</v>
      </c>
      <c r="G28" s="143">
        <v>0</v>
      </c>
    </row>
    <row r="29" spans="1:7" x14ac:dyDescent="0.25">
      <c r="A29" s="141" t="s">
        <v>173</v>
      </c>
      <c r="B29" s="137">
        <f t="shared" ref="B29:G29" si="9">SUM(B30:B32)</f>
        <v>281684.80000000005</v>
      </c>
      <c r="C29" s="137">
        <f t="shared" si="9"/>
        <v>268954.94</v>
      </c>
      <c r="D29" s="137">
        <f t="shared" si="9"/>
        <v>262354.92</v>
      </c>
      <c r="E29" s="137">
        <f t="shared" si="9"/>
        <v>262354.92</v>
      </c>
      <c r="F29" s="137">
        <f t="shared" si="9"/>
        <v>262354.92</v>
      </c>
      <c r="G29" s="137">
        <f t="shared" si="9"/>
        <v>262354.92</v>
      </c>
    </row>
    <row r="30" spans="1:7" ht="25.5" x14ac:dyDescent="0.25">
      <c r="A30" s="140" t="s">
        <v>174</v>
      </c>
      <c r="B30" s="85">
        <v>281684.78000000003</v>
      </c>
      <c r="C30" s="72">
        <v>268954.94</v>
      </c>
      <c r="D30" s="73">
        <v>262354.92</v>
      </c>
      <c r="E30" s="85">
        <v>262354.92</v>
      </c>
      <c r="F30" s="143">
        <v>262354.92</v>
      </c>
      <c r="G30" s="143">
        <v>262354.92</v>
      </c>
    </row>
    <row r="31" spans="1:7" x14ac:dyDescent="0.25">
      <c r="A31" s="140" t="s">
        <v>175</v>
      </c>
      <c r="B31" s="85">
        <v>0</v>
      </c>
      <c r="C31" s="72">
        <v>0</v>
      </c>
      <c r="D31" s="73">
        <v>0</v>
      </c>
      <c r="E31" s="85">
        <v>0</v>
      </c>
      <c r="F31" s="143">
        <v>0</v>
      </c>
      <c r="G31" s="143">
        <v>0</v>
      </c>
    </row>
    <row r="32" spans="1:7" ht="25.5" x14ac:dyDescent="0.25">
      <c r="A32" s="140" t="s">
        <v>183</v>
      </c>
      <c r="B32" s="85">
        <v>0.02</v>
      </c>
      <c r="C32" s="72">
        <v>0</v>
      </c>
      <c r="D32" s="73">
        <v>0</v>
      </c>
      <c r="E32" s="85">
        <v>0</v>
      </c>
      <c r="F32" s="143">
        <v>0</v>
      </c>
      <c r="G32" s="143">
        <v>0</v>
      </c>
    </row>
    <row r="33" spans="1:7" x14ac:dyDescent="0.25">
      <c r="A33" s="142" t="s">
        <v>176</v>
      </c>
      <c r="B33" s="94">
        <f t="shared" ref="B33:G33" si="10">SUM(B34:B41)</f>
        <v>3029602.1199999996</v>
      </c>
      <c r="C33" s="94">
        <f t="shared" si="10"/>
        <v>3444955.6500000004</v>
      </c>
      <c r="D33" s="94">
        <f t="shared" si="10"/>
        <v>6390798.7600000007</v>
      </c>
      <c r="E33" s="94">
        <f t="shared" si="10"/>
        <v>3585028.43</v>
      </c>
      <c r="F33" s="94">
        <f t="shared" si="10"/>
        <v>3608303.46</v>
      </c>
      <c r="G33" s="94">
        <f t="shared" si="10"/>
        <v>3592693.5</v>
      </c>
    </row>
    <row r="34" spans="1:7" x14ac:dyDescent="0.25">
      <c r="A34" s="140" t="s">
        <v>234</v>
      </c>
      <c r="B34" s="73">
        <v>2042.51</v>
      </c>
      <c r="C34" s="72">
        <v>10294.84</v>
      </c>
      <c r="D34" s="73">
        <v>6933.44</v>
      </c>
      <c r="E34" s="73">
        <v>4850.24</v>
      </c>
      <c r="F34" s="143">
        <v>5341.49</v>
      </c>
      <c r="G34" s="143">
        <v>0</v>
      </c>
    </row>
    <row r="35" spans="1:7" x14ac:dyDescent="0.25">
      <c r="A35" s="140" t="s">
        <v>215</v>
      </c>
      <c r="B35" s="73"/>
      <c r="C35" s="72"/>
      <c r="D35" s="73">
        <v>3361.4</v>
      </c>
      <c r="E35" s="73"/>
      <c r="F35" s="143"/>
      <c r="G35" s="143"/>
    </row>
    <row r="36" spans="1:7" x14ac:dyDescent="0.25">
      <c r="A36" s="140" t="s">
        <v>236</v>
      </c>
      <c r="B36" s="85">
        <v>15417.73</v>
      </c>
      <c r="C36" s="72">
        <v>58337.4</v>
      </c>
      <c r="D36" s="73">
        <v>2980811.18</v>
      </c>
      <c r="E36" s="85">
        <v>27484.69</v>
      </c>
      <c r="F36" s="143">
        <v>30268.47</v>
      </c>
      <c r="G36" s="143">
        <v>0</v>
      </c>
    </row>
    <row r="37" spans="1:7" x14ac:dyDescent="0.25">
      <c r="A37" s="140" t="s">
        <v>191</v>
      </c>
      <c r="B37" s="85">
        <v>11750.31</v>
      </c>
      <c r="C37" s="72"/>
      <c r="D37" s="73">
        <v>19048.12</v>
      </c>
      <c r="E37" s="85"/>
      <c r="F37" s="143"/>
      <c r="G37" s="143"/>
    </row>
    <row r="38" spans="1:7" x14ac:dyDescent="0.25">
      <c r="A38" s="140" t="s">
        <v>235</v>
      </c>
      <c r="B38" s="85">
        <v>2969132.69</v>
      </c>
      <c r="C38" s="72">
        <v>3376323.41</v>
      </c>
      <c r="D38" s="73">
        <v>3376560.41</v>
      </c>
      <c r="E38" s="85">
        <v>3552693.5</v>
      </c>
      <c r="F38" s="143">
        <v>3572693.5</v>
      </c>
      <c r="G38" s="143">
        <v>3592693.5</v>
      </c>
    </row>
    <row r="39" spans="1:7" x14ac:dyDescent="0.25">
      <c r="A39" s="140" t="s">
        <v>184</v>
      </c>
      <c r="B39" s="85">
        <v>2803.62</v>
      </c>
      <c r="C39" s="72"/>
      <c r="D39" s="73">
        <v>2862.53</v>
      </c>
      <c r="E39" s="85"/>
      <c r="F39" s="143"/>
      <c r="G39" s="143"/>
    </row>
    <row r="40" spans="1:7" x14ac:dyDescent="0.25">
      <c r="A40" s="140" t="s">
        <v>238</v>
      </c>
      <c r="B40" s="85">
        <v>28287.17</v>
      </c>
      <c r="C40" s="72"/>
      <c r="D40" s="73">
        <v>0</v>
      </c>
      <c r="E40" s="85"/>
      <c r="F40" s="143"/>
      <c r="G40" s="143"/>
    </row>
    <row r="41" spans="1:7" x14ac:dyDescent="0.25">
      <c r="A41" s="140" t="s">
        <v>185</v>
      </c>
      <c r="B41" s="85">
        <v>168.09</v>
      </c>
      <c r="C41" s="72"/>
      <c r="D41" s="73">
        <v>1221.68</v>
      </c>
      <c r="E41" s="85"/>
      <c r="F41" s="143"/>
      <c r="G41" s="143"/>
    </row>
    <row r="42" spans="1:7" x14ac:dyDescent="0.25">
      <c r="A42" s="142" t="s">
        <v>178</v>
      </c>
      <c r="B42" s="94">
        <f t="shared" ref="B42:G42" si="11">B43</f>
        <v>1495</v>
      </c>
      <c r="C42" s="94">
        <f t="shared" si="11"/>
        <v>0</v>
      </c>
      <c r="D42" s="94">
        <f t="shared" si="11"/>
        <v>1952.55</v>
      </c>
      <c r="E42" s="94">
        <f t="shared" si="11"/>
        <v>0</v>
      </c>
      <c r="F42" s="94">
        <f t="shared" si="11"/>
        <v>0</v>
      </c>
      <c r="G42" s="94">
        <f t="shared" si="11"/>
        <v>0</v>
      </c>
    </row>
    <row r="43" spans="1:7" x14ac:dyDescent="0.25">
      <c r="A43" s="140" t="s">
        <v>179</v>
      </c>
      <c r="B43" s="85">
        <v>1495</v>
      </c>
      <c r="C43" s="72">
        <v>0</v>
      </c>
      <c r="D43" s="73">
        <v>1952.55</v>
      </c>
      <c r="E43" s="85">
        <v>0</v>
      </c>
      <c r="F43" s="139">
        <v>0</v>
      </c>
      <c r="G43" s="139">
        <v>0</v>
      </c>
    </row>
    <row r="44" spans="1:7" x14ac:dyDescent="0.25">
      <c r="A44" s="146" t="s">
        <v>186</v>
      </c>
      <c r="B44" s="147">
        <f t="shared" ref="B44:G44" si="12">SUM(B45:B48)</f>
        <v>23304.420000000002</v>
      </c>
      <c r="C44" s="147">
        <v>0</v>
      </c>
      <c r="D44" s="147">
        <f>SUM(D45:D49)</f>
        <v>63739.5</v>
      </c>
      <c r="E44" s="147">
        <f t="shared" si="12"/>
        <v>0</v>
      </c>
      <c r="F44" s="147">
        <f t="shared" si="12"/>
        <v>0</v>
      </c>
      <c r="G44" s="147">
        <f t="shared" si="12"/>
        <v>0</v>
      </c>
    </row>
    <row r="45" spans="1:7" x14ac:dyDescent="0.25">
      <c r="A45" s="15" t="s">
        <v>187</v>
      </c>
      <c r="B45" s="72">
        <v>2200</v>
      </c>
      <c r="C45" s="72"/>
      <c r="D45" s="72">
        <v>33333.339999999997</v>
      </c>
      <c r="E45" s="72"/>
      <c r="F45" s="143"/>
      <c r="G45" s="143"/>
    </row>
    <row r="46" spans="1:7" x14ac:dyDescent="0.25">
      <c r="A46" s="15" t="s">
        <v>188</v>
      </c>
      <c r="B46" s="72">
        <v>6382.38</v>
      </c>
      <c r="C46" s="72"/>
      <c r="D46" s="72">
        <v>1959.88</v>
      </c>
      <c r="E46" s="72"/>
      <c r="F46" s="143"/>
      <c r="G46" s="143"/>
    </row>
    <row r="47" spans="1:7" x14ac:dyDescent="0.25">
      <c r="A47" s="148" t="s">
        <v>189</v>
      </c>
      <c r="B47" s="149">
        <v>0.02</v>
      </c>
      <c r="C47" s="149"/>
      <c r="D47" s="149">
        <v>0</v>
      </c>
      <c r="E47" s="149"/>
      <c r="F47" s="143"/>
      <c r="G47" s="143"/>
    </row>
    <row r="48" spans="1:7" x14ac:dyDescent="0.25">
      <c r="A48" s="148" t="s">
        <v>190</v>
      </c>
      <c r="B48" s="149">
        <v>14722.02</v>
      </c>
      <c r="C48" s="149"/>
      <c r="D48" s="149">
        <v>26493.73</v>
      </c>
      <c r="E48" s="149"/>
      <c r="F48" s="143"/>
      <c r="G48" s="143"/>
    </row>
    <row r="49" spans="1:7" x14ac:dyDescent="0.25">
      <c r="A49" s="148" t="s">
        <v>216</v>
      </c>
      <c r="B49" s="149"/>
      <c r="C49" s="149"/>
      <c r="D49" s="149">
        <v>1952.55</v>
      </c>
      <c r="E49" s="149"/>
      <c r="F49" s="143"/>
      <c r="G49" s="143"/>
    </row>
  </sheetData>
  <mergeCells count="2">
    <mergeCell ref="A2:G2"/>
    <mergeCell ref="A1:G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="90" zoomScaleNormal="90" workbookViewId="0">
      <selection activeCell="C18" sqref="C18"/>
    </sheetView>
  </sheetViews>
  <sheetFormatPr defaultRowHeight="15" x14ac:dyDescent="0.25"/>
  <cols>
    <col min="1" max="1" width="37.7109375" style="45" customWidth="1"/>
    <col min="2" max="2" width="25.140625" style="45" customWidth="1"/>
    <col min="3" max="3" width="25.28515625" customWidth="1"/>
    <col min="4" max="4" width="24" customWidth="1"/>
    <col min="5" max="6" width="25.28515625" customWidth="1"/>
    <col min="7" max="7" width="21.140625" customWidth="1"/>
  </cols>
  <sheetData>
    <row r="1" spans="1:7" ht="42" customHeight="1" x14ac:dyDescent="0.25">
      <c r="A1" s="194" t="s">
        <v>146</v>
      </c>
      <c r="B1" s="194"/>
      <c r="C1" s="194"/>
      <c r="D1" s="194"/>
      <c r="E1" s="194"/>
      <c r="F1" s="194"/>
      <c r="G1" s="194"/>
    </row>
    <row r="2" spans="1:7" ht="18" customHeight="1" x14ac:dyDescent="0.25">
      <c r="A2" s="44"/>
      <c r="B2" s="44"/>
      <c r="C2" s="4"/>
      <c r="D2" s="4"/>
      <c r="E2" s="4"/>
      <c r="F2" s="4"/>
    </row>
    <row r="3" spans="1:7" ht="15.75" x14ac:dyDescent="0.25">
      <c r="A3" s="194" t="s">
        <v>25</v>
      </c>
      <c r="B3" s="194"/>
      <c r="C3" s="194"/>
      <c r="D3" s="194"/>
      <c r="E3" s="194"/>
      <c r="F3" s="194"/>
      <c r="G3" s="194"/>
    </row>
    <row r="4" spans="1:7" ht="18" x14ac:dyDescent="0.25">
      <c r="A4" s="44"/>
      <c r="B4" s="44"/>
      <c r="C4" s="4"/>
      <c r="D4" s="4"/>
      <c r="E4" s="5"/>
      <c r="F4" s="5"/>
    </row>
    <row r="5" spans="1:7" ht="18" customHeight="1" x14ac:dyDescent="0.25">
      <c r="A5" s="194" t="s">
        <v>7</v>
      </c>
      <c r="B5" s="194"/>
      <c r="C5" s="194"/>
      <c r="D5" s="194"/>
      <c r="E5" s="194"/>
      <c r="F5" s="194"/>
      <c r="G5" s="194"/>
    </row>
    <row r="6" spans="1:7" ht="18" x14ac:dyDescent="0.25">
      <c r="A6" s="44"/>
      <c r="B6" s="44"/>
      <c r="C6" s="4"/>
      <c r="D6" s="4"/>
      <c r="E6" s="5"/>
      <c r="F6" s="5"/>
    </row>
    <row r="7" spans="1:7" ht="15.75" customHeight="1" x14ac:dyDescent="0.25">
      <c r="A7" s="194" t="s">
        <v>18</v>
      </c>
      <c r="B7" s="194"/>
      <c r="C7" s="194"/>
      <c r="D7" s="194"/>
      <c r="E7" s="194"/>
      <c r="F7" s="194"/>
      <c r="G7" s="194"/>
    </row>
    <row r="8" spans="1:7" ht="18" x14ac:dyDescent="0.25">
      <c r="A8" s="44"/>
      <c r="B8" s="44"/>
      <c r="C8" s="4"/>
      <c r="D8" s="4"/>
      <c r="E8" s="5"/>
      <c r="F8" s="5"/>
    </row>
    <row r="9" spans="1:7" ht="25.5" x14ac:dyDescent="0.25">
      <c r="A9" s="19" t="s">
        <v>19</v>
      </c>
      <c r="B9" s="19" t="s">
        <v>199</v>
      </c>
      <c r="C9" s="19" t="s">
        <v>200</v>
      </c>
      <c r="D9" s="19" t="s">
        <v>201</v>
      </c>
      <c r="E9" s="19" t="s">
        <v>202</v>
      </c>
      <c r="F9" s="19" t="s">
        <v>145</v>
      </c>
      <c r="G9" s="19" t="s">
        <v>203</v>
      </c>
    </row>
    <row r="10" spans="1:7" ht="15.75" customHeight="1" x14ac:dyDescent="0.25">
      <c r="A10" s="114" t="s">
        <v>20</v>
      </c>
      <c r="B10" s="115">
        <f>B12+B17</f>
        <v>3381892.06</v>
      </c>
      <c r="C10" s="115">
        <f>C12+C17</f>
        <v>3810804.25</v>
      </c>
      <c r="D10" s="115">
        <f t="shared" ref="D10:G10" si="0">D12+D17</f>
        <v>6787293.1100000003</v>
      </c>
      <c r="E10" s="115">
        <f t="shared" si="0"/>
        <v>3966934.49</v>
      </c>
      <c r="F10" s="115">
        <f t="shared" si="0"/>
        <v>3958646.4000000004</v>
      </c>
      <c r="G10" s="115">
        <f t="shared" si="0"/>
        <v>3897442.16</v>
      </c>
    </row>
    <row r="11" spans="1:7" x14ac:dyDescent="0.25">
      <c r="A11" s="46" t="s">
        <v>65</v>
      </c>
      <c r="B11" s="82"/>
      <c r="C11" s="85"/>
      <c r="D11" s="85"/>
      <c r="E11" s="85"/>
      <c r="F11" s="85"/>
      <c r="G11" s="85"/>
    </row>
    <row r="12" spans="1:7" s="42" customFormat="1" x14ac:dyDescent="0.25">
      <c r="A12" s="47" t="s">
        <v>66</v>
      </c>
      <c r="B12" s="84">
        <v>2926458.36</v>
      </c>
      <c r="C12" s="84">
        <v>3280836.49</v>
      </c>
      <c r="D12" s="84">
        <v>3391848.49</v>
      </c>
      <c r="E12" s="84">
        <f>'POSEBNI DIO'!H16+'POSEBNI DIO'!H134+'POSEBNI DIO'!H157+'POSEBNI DIO'!H31</f>
        <v>3424166.89</v>
      </c>
      <c r="F12" s="84">
        <f>'POSEBNI DIO'!I16+'POSEBNI DIO'!I134+'POSEBNI DIO'!I157+'POSEBNI DIO'!I31</f>
        <v>3444166.89</v>
      </c>
      <c r="G12" s="84">
        <f>'POSEBNI DIO'!J16+'POSEBNI DIO'!J134+'POSEBNI DIO'!J157+'POSEBNI DIO'!J31</f>
        <v>3464166.89</v>
      </c>
    </row>
    <row r="13" spans="1:7" s="42" customFormat="1" x14ac:dyDescent="0.25">
      <c r="A13" s="47" t="s">
        <v>67</v>
      </c>
      <c r="B13" s="98"/>
      <c r="C13" s="84"/>
      <c r="D13" s="84"/>
      <c r="E13" s="84"/>
      <c r="F13" s="84"/>
      <c r="G13" s="84"/>
    </row>
    <row r="14" spans="1:7" s="42" customFormat="1" ht="25.5" x14ac:dyDescent="0.25">
      <c r="A14" s="47" t="s">
        <v>68</v>
      </c>
      <c r="B14" s="98"/>
      <c r="C14" s="84"/>
      <c r="D14" s="84"/>
      <c r="E14" s="84"/>
      <c r="F14" s="84"/>
      <c r="G14" s="84"/>
    </row>
    <row r="15" spans="1:7" s="42" customFormat="1" x14ac:dyDescent="0.25">
      <c r="A15" s="47" t="s">
        <v>69</v>
      </c>
      <c r="B15" s="98"/>
      <c r="C15" s="84"/>
      <c r="D15" s="84"/>
      <c r="E15" s="84"/>
      <c r="F15" s="84"/>
      <c r="G15" s="84"/>
    </row>
    <row r="16" spans="1:7" s="42" customFormat="1" ht="25.5" x14ac:dyDescent="0.25">
      <c r="A16" s="47" t="s">
        <v>70</v>
      </c>
      <c r="B16" s="98"/>
      <c r="C16" s="84"/>
      <c r="D16" s="84"/>
      <c r="E16" s="84"/>
      <c r="F16" s="84"/>
      <c r="G16" s="84"/>
    </row>
    <row r="17" spans="1:7" s="42" customFormat="1" x14ac:dyDescent="0.25">
      <c r="A17" s="47" t="s">
        <v>71</v>
      </c>
      <c r="B17" s="84">
        <v>455433.7</v>
      </c>
      <c r="C17" s="84">
        <v>529967.76</v>
      </c>
      <c r="D17" s="84">
        <v>3395444.62</v>
      </c>
      <c r="E17" s="84">
        <f>'POSEBNI DIO'!H20+'POSEBNI DIO'!H25+'POSEBNI DIO'!H78+'POSEBNI DIO'!H88+'POSEBNI DIO'!H104+'POSEBNI DIO'!H194+'POSEBNI DIO'!H7</f>
        <v>542767.6</v>
      </c>
      <c r="F17" s="84">
        <f>'POSEBNI DIO'!I20+'POSEBNI DIO'!I25+'POSEBNI DIO'!I78+'POSEBNI DIO'!I88+'POSEBNI DIO'!I104+'POSEBNI DIO'!I194+'POSEBNI DIO'!I7</f>
        <v>514479.51</v>
      </c>
      <c r="G17" s="84">
        <f>'POSEBNI DIO'!J20+'POSEBNI DIO'!J25+'POSEBNI DIO'!J78+'POSEBNI DIO'!J88+'POSEBNI DIO'!J104+'POSEBNI DIO'!J194+'POSEBNI DIO'!J7</f>
        <v>433275.27</v>
      </c>
    </row>
    <row r="18" spans="1:7" s="42" customFormat="1" x14ac:dyDescent="0.25">
      <c r="A18" s="47" t="s">
        <v>72</v>
      </c>
      <c r="B18" s="83"/>
      <c r="C18" s="84"/>
      <c r="D18" s="84"/>
      <c r="E18" s="84"/>
      <c r="F18" s="84"/>
      <c r="G18" s="84"/>
    </row>
    <row r="19" spans="1:7" s="42" customFormat="1" ht="25.5" x14ac:dyDescent="0.25">
      <c r="A19" s="47" t="s">
        <v>73</v>
      </c>
      <c r="B19" s="83"/>
      <c r="C19" s="84"/>
      <c r="D19" s="84"/>
      <c r="E19" s="84"/>
      <c r="F19" s="84"/>
      <c r="G19" s="84"/>
    </row>
  </sheetData>
  <mergeCells count="4">
    <mergeCell ref="A7:G7"/>
    <mergeCell ref="A5:G5"/>
    <mergeCell ref="A3:G3"/>
    <mergeCell ref="A1:G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1" bestFit="1" customWidth="1"/>
    <col min="5" max="5" width="22.42578125" customWidth="1"/>
    <col min="6" max="6" width="25.28515625" customWidth="1"/>
    <col min="7" max="7" width="23.140625" customWidth="1"/>
    <col min="8" max="8" width="25.28515625" customWidth="1"/>
    <col min="9" max="9" width="21.5703125" customWidth="1"/>
    <col min="10" max="10" width="20.28515625" customWidth="1"/>
  </cols>
  <sheetData>
    <row r="1" spans="1:10" ht="42" customHeight="1" x14ac:dyDescent="0.25">
      <c r="A1" s="194" t="s">
        <v>198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 ht="18" customHeight="1" x14ac:dyDescent="0.25">
      <c r="A2" s="4"/>
      <c r="B2" s="4"/>
      <c r="C2" s="4"/>
      <c r="D2" s="4"/>
      <c r="E2" s="23"/>
      <c r="F2" s="4"/>
      <c r="G2" s="4"/>
      <c r="H2" s="4"/>
      <c r="I2" s="4"/>
    </row>
    <row r="3" spans="1:10" ht="15.75" customHeight="1" x14ac:dyDescent="0.25">
      <c r="A3" s="194" t="s">
        <v>25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0" ht="18" x14ac:dyDescent="0.25">
      <c r="A4" s="4"/>
      <c r="B4" s="4"/>
      <c r="C4" s="4"/>
      <c r="D4" s="4"/>
      <c r="E4" s="23"/>
      <c r="F4" s="4"/>
      <c r="G4" s="4"/>
      <c r="H4" s="5"/>
      <c r="I4" s="5"/>
    </row>
    <row r="5" spans="1:10" ht="18" customHeight="1" x14ac:dyDescent="0.25">
      <c r="A5" s="194" t="s">
        <v>21</v>
      </c>
      <c r="B5" s="194"/>
      <c r="C5" s="194"/>
      <c r="D5" s="194"/>
      <c r="E5" s="194"/>
      <c r="F5" s="194"/>
      <c r="G5" s="194"/>
      <c r="H5" s="194"/>
      <c r="I5" s="194"/>
      <c r="J5" s="194"/>
    </row>
    <row r="6" spans="1:10" ht="18" x14ac:dyDescent="0.25">
      <c r="A6" s="4"/>
      <c r="B6" s="4"/>
      <c r="C6" s="4"/>
      <c r="D6" s="4"/>
      <c r="E6" s="23"/>
      <c r="F6" s="4"/>
      <c r="G6" s="4"/>
      <c r="H6" s="5"/>
      <c r="I6" s="5"/>
    </row>
    <row r="7" spans="1:10" ht="25.5" x14ac:dyDescent="0.25">
      <c r="A7" s="19" t="s">
        <v>8</v>
      </c>
      <c r="B7" s="18" t="s">
        <v>9</v>
      </c>
      <c r="C7" s="18" t="s">
        <v>10</v>
      </c>
      <c r="D7" s="18" t="s">
        <v>37</v>
      </c>
      <c r="E7" s="18" t="s">
        <v>199</v>
      </c>
      <c r="F7" s="19" t="s">
        <v>200</v>
      </c>
      <c r="G7" s="19" t="s">
        <v>201</v>
      </c>
      <c r="H7" s="19" t="s">
        <v>202</v>
      </c>
      <c r="I7" s="19" t="s">
        <v>145</v>
      </c>
      <c r="J7" s="19" t="s">
        <v>203</v>
      </c>
    </row>
    <row r="8" spans="1:10" ht="25.5" x14ac:dyDescent="0.25">
      <c r="A8" s="10">
        <v>8</v>
      </c>
      <c r="B8" s="10"/>
      <c r="C8" s="10"/>
      <c r="D8" s="10" t="s">
        <v>22</v>
      </c>
      <c r="E8" s="10"/>
      <c r="F8" s="8"/>
      <c r="G8" s="8"/>
      <c r="H8" s="8"/>
      <c r="I8" s="8"/>
      <c r="J8" s="8"/>
    </row>
    <row r="9" spans="1:10" s="43" customFormat="1" ht="25.5" x14ac:dyDescent="0.25">
      <c r="A9" s="15"/>
      <c r="B9" s="15">
        <v>81</v>
      </c>
      <c r="C9" s="15"/>
      <c r="D9" s="15" t="s">
        <v>64</v>
      </c>
      <c r="E9" s="15"/>
      <c r="F9" s="8"/>
      <c r="G9" s="8"/>
      <c r="H9" s="8"/>
      <c r="I9" s="8"/>
      <c r="J9" s="8"/>
    </row>
    <row r="10" spans="1:10" x14ac:dyDescent="0.25">
      <c r="A10" s="10"/>
      <c r="B10" s="10"/>
      <c r="C10" s="17" t="s">
        <v>46</v>
      </c>
      <c r="D10" s="17" t="s">
        <v>47</v>
      </c>
      <c r="E10" s="17"/>
      <c r="F10" s="8"/>
      <c r="G10" s="8"/>
      <c r="H10" s="8"/>
      <c r="I10" s="8"/>
      <c r="J10" s="8"/>
    </row>
    <row r="11" spans="1:10" x14ac:dyDescent="0.25">
      <c r="A11" s="10"/>
      <c r="B11" s="26" t="s">
        <v>34</v>
      </c>
      <c r="C11" s="17"/>
      <c r="D11" s="17"/>
      <c r="E11" s="17"/>
      <c r="F11" s="8"/>
      <c r="G11" s="8"/>
      <c r="H11" s="8"/>
      <c r="I11" s="8"/>
      <c r="J11" s="8"/>
    </row>
    <row r="12" spans="1:10" x14ac:dyDescent="0.25">
      <c r="A12" s="10"/>
      <c r="B12" s="15">
        <v>84</v>
      </c>
      <c r="C12" s="15"/>
      <c r="D12" s="15" t="s">
        <v>29</v>
      </c>
      <c r="E12" s="15"/>
      <c r="F12" s="8"/>
      <c r="G12" s="8"/>
      <c r="H12" s="8"/>
      <c r="I12" s="8"/>
      <c r="J12" s="8"/>
    </row>
    <row r="13" spans="1:10" ht="25.5" x14ac:dyDescent="0.25">
      <c r="A13" s="11"/>
      <c r="B13" s="11"/>
      <c r="C13" s="12" t="s">
        <v>62</v>
      </c>
      <c r="D13" s="16" t="s">
        <v>63</v>
      </c>
      <c r="E13" s="16"/>
      <c r="F13" s="8"/>
      <c r="G13" s="8"/>
      <c r="H13" s="8"/>
      <c r="I13" s="8"/>
      <c r="J13" s="8"/>
    </row>
    <row r="14" spans="1:10" ht="25.5" x14ac:dyDescent="0.25">
      <c r="A14" s="13">
        <v>5</v>
      </c>
      <c r="B14" s="14"/>
      <c r="C14" s="14"/>
      <c r="D14" s="24" t="s">
        <v>23</v>
      </c>
      <c r="E14" s="24"/>
      <c r="F14" s="8"/>
      <c r="G14" s="8"/>
      <c r="H14" s="8"/>
      <c r="I14" s="8"/>
      <c r="J14" s="8"/>
    </row>
    <row r="15" spans="1:10" ht="25.5" x14ac:dyDescent="0.25">
      <c r="A15" s="15"/>
      <c r="B15" s="15">
        <v>54</v>
      </c>
      <c r="C15" s="15"/>
      <c r="D15" s="25" t="s">
        <v>30</v>
      </c>
      <c r="E15" s="25"/>
      <c r="F15" s="8"/>
      <c r="G15" s="8"/>
      <c r="H15" s="8"/>
      <c r="I15" s="8"/>
      <c r="J15" s="9"/>
    </row>
    <row r="16" spans="1:10" x14ac:dyDescent="0.25">
      <c r="A16" s="11"/>
      <c r="B16" s="11"/>
      <c r="C16" s="12" t="s">
        <v>51</v>
      </c>
      <c r="D16" s="12" t="s">
        <v>12</v>
      </c>
      <c r="E16" s="12"/>
      <c r="F16" s="8"/>
      <c r="G16" s="8"/>
      <c r="H16" s="8"/>
      <c r="I16" s="8"/>
      <c r="J16" s="8"/>
    </row>
    <row r="17" spans="1:10" x14ac:dyDescent="0.25">
      <c r="A17" s="11"/>
      <c r="B17" s="11"/>
      <c r="C17" s="17" t="s">
        <v>46</v>
      </c>
      <c r="D17" s="17" t="s">
        <v>47</v>
      </c>
      <c r="E17" s="17"/>
      <c r="F17" s="8"/>
      <c r="G17" s="8"/>
      <c r="H17" s="8"/>
      <c r="I17" s="8"/>
      <c r="J17" s="8"/>
    </row>
    <row r="18" spans="1:10" x14ac:dyDescent="0.25">
      <c r="A18" s="15"/>
      <c r="B18" s="15"/>
      <c r="C18" s="12" t="s">
        <v>56</v>
      </c>
      <c r="D18" s="12" t="s">
        <v>57</v>
      </c>
      <c r="E18" s="12"/>
      <c r="F18" s="8"/>
      <c r="G18" s="8"/>
      <c r="H18" s="8"/>
      <c r="I18" s="8"/>
      <c r="J18" s="9"/>
    </row>
    <row r="19" spans="1:10" ht="25.5" x14ac:dyDescent="0.25">
      <c r="A19" s="11"/>
      <c r="B19" s="11"/>
      <c r="C19" s="12" t="s">
        <v>43</v>
      </c>
      <c r="D19" s="16" t="s">
        <v>44</v>
      </c>
      <c r="E19" s="16"/>
      <c r="F19" s="8"/>
      <c r="G19" s="8"/>
      <c r="H19" s="8"/>
      <c r="I19" s="8"/>
      <c r="J19" s="8"/>
    </row>
    <row r="20" spans="1:10" x14ac:dyDescent="0.25">
      <c r="A20" s="11"/>
      <c r="B20" s="26"/>
      <c r="C20" s="12" t="s">
        <v>54</v>
      </c>
      <c r="D20" s="12" t="s">
        <v>55</v>
      </c>
      <c r="E20" s="12"/>
      <c r="F20" s="8"/>
      <c r="G20" s="8"/>
      <c r="H20" s="8"/>
      <c r="I20" s="8"/>
      <c r="J20" s="8"/>
    </row>
    <row r="21" spans="1:10" x14ac:dyDescent="0.25">
      <c r="A21" s="11"/>
      <c r="B21" s="11"/>
      <c r="C21" s="12" t="s">
        <v>39</v>
      </c>
      <c r="D21" s="12" t="s">
        <v>40</v>
      </c>
      <c r="E21" s="12"/>
      <c r="F21" s="8"/>
      <c r="G21" s="8"/>
      <c r="H21" s="8"/>
      <c r="I21" s="8"/>
      <c r="J21" s="8"/>
    </row>
    <row r="22" spans="1:10" x14ac:dyDescent="0.25">
      <c r="A22" s="11"/>
      <c r="B22" s="26"/>
      <c r="C22" s="12" t="s">
        <v>41</v>
      </c>
      <c r="D22" s="12" t="s">
        <v>42</v>
      </c>
      <c r="E22" s="12"/>
      <c r="F22" s="8"/>
      <c r="G22" s="8"/>
      <c r="H22" s="8"/>
      <c r="I22" s="8"/>
      <c r="J22" s="8"/>
    </row>
    <row r="23" spans="1:10" s="42" customFormat="1" x14ac:dyDescent="0.25">
      <c r="A23" s="12"/>
      <c r="B23" s="17"/>
      <c r="C23" s="17" t="s">
        <v>49</v>
      </c>
      <c r="D23" s="17" t="s">
        <v>50</v>
      </c>
      <c r="E23" s="17"/>
      <c r="F23" s="41"/>
      <c r="G23" s="41"/>
      <c r="H23" s="41"/>
      <c r="I23" s="41"/>
      <c r="J23" s="41"/>
    </row>
    <row r="24" spans="1:10" x14ac:dyDescent="0.25">
      <c r="A24" s="15"/>
      <c r="B24" s="15"/>
      <c r="C24" s="12" t="s">
        <v>52</v>
      </c>
      <c r="D24" s="12" t="s">
        <v>53</v>
      </c>
      <c r="E24" s="12"/>
      <c r="F24" s="8"/>
      <c r="G24" s="8"/>
      <c r="H24" s="8"/>
      <c r="I24" s="8"/>
      <c r="J24" s="9"/>
    </row>
  </sheetData>
  <mergeCells count="3">
    <mergeCell ref="A5:J5"/>
    <mergeCell ref="A3:J3"/>
    <mergeCell ref="A1:J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1"/>
  <sheetViews>
    <sheetView zoomScale="80" zoomScaleNormal="80" workbookViewId="0">
      <selection activeCell="G72" sqref="G7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6" width="21.28515625" customWidth="1"/>
    <col min="7" max="7" width="25.28515625" customWidth="1"/>
    <col min="8" max="8" width="22.7109375" customWidth="1"/>
    <col min="9" max="10" width="22.140625" customWidth="1"/>
    <col min="11" max="11" width="14.7109375" customWidth="1"/>
  </cols>
  <sheetData>
    <row r="1" spans="1:11" ht="42" customHeight="1" x14ac:dyDescent="0.25">
      <c r="A1" s="194" t="s">
        <v>198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ht="18" x14ac:dyDescent="0.25">
      <c r="A2" s="4"/>
      <c r="B2" s="4"/>
      <c r="C2" s="4"/>
      <c r="D2" s="4"/>
      <c r="E2" s="23"/>
      <c r="F2" s="23"/>
      <c r="G2" s="4"/>
      <c r="H2" s="5"/>
      <c r="I2" s="5"/>
      <c r="J2" s="5"/>
    </row>
    <row r="3" spans="1:11" ht="18" customHeight="1" x14ac:dyDescent="0.25">
      <c r="A3" s="194" t="s">
        <v>24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11" ht="18" x14ac:dyDescent="0.25">
      <c r="A4" s="4"/>
      <c r="B4" s="4"/>
      <c r="C4" s="4"/>
      <c r="D4" s="4"/>
      <c r="E4" s="23"/>
      <c r="F4" s="23"/>
      <c r="G4" s="4"/>
      <c r="H4" s="5"/>
      <c r="I4" s="5"/>
      <c r="J4" s="5"/>
    </row>
    <row r="5" spans="1:11" ht="47.25" x14ac:dyDescent="0.25">
      <c r="A5" s="231" t="s">
        <v>26</v>
      </c>
      <c r="B5" s="232"/>
      <c r="C5" s="233"/>
      <c r="D5" s="176" t="s">
        <v>27</v>
      </c>
      <c r="E5" s="176" t="s">
        <v>199</v>
      </c>
      <c r="F5" s="176" t="s">
        <v>224</v>
      </c>
      <c r="G5" s="177" t="s">
        <v>223</v>
      </c>
      <c r="H5" s="177" t="s">
        <v>202</v>
      </c>
      <c r="I5" s="177" t="s">
        <v>145</v>
      </c>
      <c r="J5" s="177" t="s">
        <v>203</v>
      </c>
      <c r="K5" s="177" t="s">
        <v>222</v>
      </c>
    </row>
    <row r="6" spans="1:11" ht="30" x14ac:dyDescent="0.25">
      <c r="A6" s="219" t="s">
        <v>87</v>
      </c>
      <c r="B6" s="220"/>
      <c r="C6" s="221"/>
      <c r="D6" s="178" t="s">
        <v>88</v>
      </c>
      <c r="E6" s="179">
        <f>E7+E16+E20+E25+E35+E39+E64+E78+E88+E92+E104+E129</f>
        <v>344600.3</v>
      </c>
      <c r="F6" s="179">
        <f>F7+F16+F20+F25+F35+F39+F64+F78+F88+F92+F104+F129+F31+F68+F72</f>
        <v>414948.57999999996</v>
      </c>
      <c r="G6" s="179">
        <f>G7+G16+G20+G25+G35+G39+G64+G78+G88+G92+G104+G129+G31+G68+G72</f>
        <v>3396644.62</v>
      </c>
      <c r="H6" s="179">
        <f>H7+H16+H20+H25+H35+H39+H64+H78+H88+H92+H104+H129+H31+H68+H72</f>
        <v>422379.57</v>
      </c>
      <c r="I6" s="179">
        <f>I7+I16+I20+I25+I35+I39+I64+I78+I88+I92+I104+I129+I31+I68+I72</f>
        <v>394091.48</v>
      </c>
      <c r="J6" s="179">
        <f>J7+J16+J20+J25+J35+J39+J64+J78+J88+J92+J104+J129+J31+J68+J72</f>
        <v>312887.24</v>
      </c>
      <c r="K6" s="179">
        <f>(H6/G6)*100</f>
        <v>12.435200536228013</v>
      </c>
    </row>
    <row r="7" spans="1:11" ht="25.5" x14ac:dyDescent="0.25">
      <c r="A7" s="222" t="s">
        <v>89</v>
      </c>
      <c r="B7" s="223"/>
      <c r="C7" s="224"/>
      <c r="D7" s="90" t="s">
        <v>90</v>
      </c>
      <c r="E7" s="92">
        <f>E8+E13</f>
        <v>1500</v>
      </c>
      <c r="F7" s="92"/>
      <c r="G7" s="92">
        <f>G8</f>
        <v>0</v>
      </c>
      <c r="H7" s="92">
        <f>H8+H13</f>
        <v>2500</v>
      </c>
      <c r="I7" s="92">
        <f t="shared" ref="I7" si="0">I8+I13</f>
        <v>2500</v>
      </c>
      <c r="J7" s="92">
        <f>J8+J13</f>
        <v>2500</v>
      </c>
      <c r="K7" s="92" t="e">
        <f t="shared" ref="K7:K72" si="1">(H7/G7)*100</f>
        <v>#DIV/0!</v>
      </c>
    </row>
    <row r="8" spans="1:11" s="42" customFormat="1" x14ac:dyDescent="0.25">
      <c r="A8" s="210" t="s">
        <v>91</v>
      </c>
      <c r="B8" s="211"/>
      <c r="C8" s="212"/>
      <c r="D8" s="95" t="s">
        <v>12</v>
      </c>
      <c r="E8" s="96">
        <f t="shared" ref="E8" si="2">E9</f>
        <v>1500</v>
      </c>
      <c r="F8" s="96"/>
      <c r="G8" s="96">
        <f>G9</f>
        <v>0</v>
      </c>
      <c r="H8" s="96">
        <f t="shared" ref="H8:I8" si="3">H9</f>
        <v>0</v>
      </c>
      <c r="I8" s="96">
        <f t="shared" si="3"/>
        <v>0</v>
      </c>
      <c r="J8" s="96">
        <f>J9</f>
        <v>0</v>
      </c>
      <c r="K8" s="96" t="e">
        <f t="shared" si="1"/>
        <v>#DIV/0!</v>
      </c>
    </row>
    <row r="9" spans="1:11" x14ac:dyDescent="0.25">
      <c r="A9" s="216">
        <v>3</v>
      </c>
      <c r="B9" s="217"/>
      <c r="C9" s="218"/>
      <c r="D9" s="27" t="s">
        <v>14</v>
      </c>
      <c r="E9" s="97">
        <f>E10+E11</f>
        <v>1500</v>
      </c>
      <c r="F9" s="97"/>
      <c r="G9" s="72">
        <f>G11</f>
        <v>0</v>
      </c>
      <c r="H9" s="72"/>
      <c r="I9" s="72"/>
      <c r="J9" s="72"/>
      <c r="K9" s="106" t="e">
        <f t="shared" si="1"/>
        <v>#DIV/0!</v>
      </c>
    </row>
    <row r="10" spans="1:11" x14ac:dyDescent="0.25">
      <c r="A10" s="234">
        <v>31</v>
      </c>
      <c r="B10" s="235"/>
      <c r="C10" s="236"/>
      <c r="D10" s="27" t="s">
        <v>15</v>
      </c>
      <c r="E10" s="97">
        <v>0</v>
      </c>
      <c r="F10" s="97"/>
      <c r="G10" s="72">
        <v>0</v>
      </c>
      <c r="H10" s="72"/>
      <c r="I10" s="72"/>
      <c r="J10" s="72"/>
      <c r="K10" s="106" t="e">
        <f t="shared" si="1"/>
        <v>#DIV/0!</v>
      </c>
    </row>
    <row r="11" spans="1:11" x14ac:dyDescent="0.25">
      <c r="A11" s="234">
        <v>32</v>
      </c>
      <c r="B11" s="235"/>
      <c r="C11" s="236"/>
      <c r="D11" s="27" t="s">
        <v>28</v>
      </c>
      <c r="E11" s="97">
        <v>1500</v>
      </c>
      <c r="F11" s="97"/>
      <c r="G11" s="72">
        <v>0</v>
      </c>
      <c r="H11" s="72">
        <v>0</v>
      </c>
      <c r="I11" s="72">
        <v>0</v>
      </c>
      <c r="J11" s="72">
        <v>0</v>
      </c>
      <c r="K11" s="106" t="e">
        <f t="shared" si="1"/>
        <v>#DIV/0!</v>
      </c>
    </row>
    <row r="12" spans="1:11" x14ac:dyDescent="0.25">
      <c r="A12" s="172">
        <v>37</v>
      </c>
      <c r="B12" s="173"/>
      <c r="C12" s="174"/>
      <c r="D12" s="171"/>
      <c r="E12" s="97"/>
      <c r="F12" s="97"/>
      <c r="G12" s="72"/>
      <c r="H12" s="72"/>
      <c r="I12" s="72"/>
      <c r="J12" s="72"/>
      <c r="K12" s="106" t="e">
        <f t="shared" si="1"/>
        <v>#DIV/0!</v>
      </c>
    </row>
    <row r="13" spans="1:11" ht="15" customHeight="1" x14ac:dyDescent="0.25">
      <c r="A13" s="210" t="s">
        <v>217</v>
      </c>
      <c r="B13" s="211"/>
      <c r="C13" s="212"/>
      <c r="D13" s="168"/>
      <c r="E13" s="96"/>
      <c r="F13" s="96"/>
      <c r="G13" s="96">
        <v>0</v>
      </c>
      <c r="H13" s="96">
        <f>H14</f>
        <v>2500</v>
      </c>
      <c r="I13" s="96">
        <f t="shared" ref="I13" si="4">I14</f>
        <v>2500</v>
      </c>
      <c r="J13" s="96">
        <f>J14</f>
        <v>2500</v>
      </c>
      <c r="K13" s="96" t="e">
        <f t="shared" si="1"/>
        <v>#DIV/0!</v>
      </c>
    </row>
    <row r="14" spans="1:11" x14ac:dyDescent="0.25">
      <c r="A14" s="172">
        <v>3</v>
      </c>
      <c r="B14" s="173"/>
      <c r="C14" s="174"/>
      <c r="D14" s="171" t="s">
        <v>14</v>
      </c>
      <c r="E14" s="97"/>
      <c r="F14" s="97"/>
      <c r="G14" s="72"/>
      <c r="H14" s="73">
        <f t="shared" ref="H14:I14" si="5">H15</f>
        <v>2500</v>
      </c>
      <c r="I14" s="73">
        <f t="shared" si="5"/>
        <v>2500</v>
      </c>
      <c r="J14" s="73">
        <f>J15</f>
        <v>2500</v>
      </c>
      <c r="K14" s="106" t="e">
        <f t="shared" si="1"/>
        <v>#DIV/0!</v>
      </c>
    </row>
    <row r="15" spans="1:11" ht="38.25" x14ac:dyDescent="0.25">
      <c r="A15" s="172">
        <v>37</v>
      </c>
      <c r="B15" s="173"/>
      <c r="C15" s="174"/>
      <c r="D15" s="171" t="s">
        <v>100</v>
      </c>
      <c r="E15" s="97"/>
      <c r="F15" s="97"/>
      <c r="G15" s="72"/>
      <c r="H15" s="72">
        <v>2500</v>
      </c>
      <c r="I15" s="72">
        <v>2500</v>
      </c>
      <c r="J15" s="72">
        <v>2500</v>
      </c>
      <c r="K15" s="106" t="e">
        <f t="shared" si="1"/>
        <v>#DIV/0!</v>
      </c>
    </row>
    <row r="16" spans="1:11" x14ac:dyDescent="0.25">
      <c r="A16" s="222" t="s">
        <v>92</v>
      </c>
      <c r="B16" s="223"/>
      <c r="C16" s="224"/>
      <c r="D16" s="90" t="s">
        <v>93</v>
      </c>
      <c r="E16" s="92">
        <f t="shared" ref="E16" si="6">E17</f>
        <v>729.99</v>
      </c>
      <c r="F16" s="92">
        <f t="shared" ref="F16:G18" si="7">F17</f>
        <v>729.99</v>
      </c>
      <c r="G16" s="92">
        <f t="shared" si="7"/>
        <v>729.99</v>
      </c>
      <c r="H16" s="92">
        <f t="shared" ref="H16:I16" si="8">H17</f>
        <v>729.99</v>
      </c>
      <c r="I16" s="92">
        <f t="shared" si="8"/>
        <v>729.99</v>
      </c>
      <c r="J16" s="92">
        <f>J17</f>
        <v>729.99</v>
      </c>
      <c r="K16" s="92">
        <f t="shared" si="1"/>
        <v>100</v>
      </c>
    </row>
    <row r="17" spans="1:11" s="42" customFormat="1" x14ac:dyDescent="0.25">
      <c r="A17" s="210" t="s">
        <v>91</v>
      </c>
      <c r="B17" s="211"/>
      <c r="C17" s="212"/>
      <c r="D17" s="95" t="s">
        <v>12</v>
      </c>
      <c r="E17" s="96">
        <f t="shared" ref="E17:E18" si="9">E18</f>
        <v>729.99</v>
      </c>
      <c r="F17" s="96">
        <f t="shared" si="7"/>
        <v>729.99</v>
      </c>
      <c r="G17" s="96">
        <f t="shared" si="7"/>
        <v>729.99</v>
      </c>
      <c r="H17" s="96">
        <f t="shared" ref="H17:I18" si="10">H18</f>
        <v>729.99</v>
      </c>
      <c r="I17" s="96">
        <f t="shared" si="10"/>
        <v>729.99</v>
      </c>
      <c r="J17" s="96">
        <f>J18</f>
        <v>729.99</v>
      </c>
      <c r="K17" s="96">
        <f t="shared" si="1"/>
        <v>100</v>
      </c>
    </row>
    <row r="18" spans="1:11" x14ac:dyDescent="0.25">
      <c r="A18" s="66">
        <v>3</v>
      </c>
      <c r="B18" s="67"/>
      <c r="C18" s="68"/>
      <c r="D18" s="65" t="s">
        <v>14</v>
      </c>
      <c r="E18" s="72">
        <f t="shared" si="9"/>
        <v>729.99</v>
      </c>
      <c r="F18" s="72">
        <f t="shared" si="7"/>
        <v>729.99</v>
      </c>
      <c r="G18" s="72">
        <f t="shared" si="7"/>
        <v>729.99</v>
      </c>
      <c r="H18" s="72">
        <f t="shared" si="10"/>
        <v>729.99</v>
      </c>
      <c r="I18" s="72">
        <f t="shared" si="10"/>
        <v>729.99</v>
      </c>
      <c r="J18" s="72">
        <f>J19</f>
        <v>729.99</v>
      </c>
      <c r="K18" s="106">
        <f t="shared" si="1"/>
        <v>100</v>
      </c>
    </row>
    <row r="19" spans="1:11" x14ac:dyDescent="0.25">
      <c r="A19" s="66">
        <v>31</v>
      </c>
      <c r="B19" s="67"/>
      <c r="C19" s="68"/>
      <c r="D19" s="65" t="s">
        <v>15</v>
      </c>
      <c r="E19" s="97">
        <v>729.99</v>
      </c>
      <c r="F19" s="97">
        <v>729.99</v>
      </c>
      <c r="G19" s="72">
        <v>729.99</v>
      </c>
      <c r="H19" s="72">
        <v>729.99</v>
      </c>
      <c r="I19" s="72">
        <v>729.99</v>
      </c>
      <c r="J19" s="72">
        <v>729.99</v>
      </c>
      <c r="K19" s="106">
        <f t="shared" si="1"/>
        <v>100</v>
      </c>
    </row>
    <row r="20" spans="1:11" ht="25.5" x14ac:dyDescent="0.25">
      <c r="A20" s="222" t="s">
        <v>94</v>
      </c>
      <c r="B20" s="223"/>
      <c r="C20" s="224"/>
      <c r="D20" s="90" t="s">
        <v>95</v>
      </c>
      <c r="E20" s="92">
        <f t="shared" ref="E20" si="11">E21</f>
        <v>22868.54</v>
      </c>
      <c r="F20" s="92">
        <f>F21</f>
        <v>30281.379999999997</v>
      </c>
      <c r="G20" s="92">
        <f>G21</f>
        <v>30281.379999999997</v>
      </c>
      <c r="H20" s="92">
        <f t="shared" ref="H20:I20" si="12">H21</f>
        <v>50662.5</v>
      </c>
      <c r="I20" s="92">
        <f t="shared" si="12"/>
        <v>50662.5</v>
      </c>
      <c r="J20" s="92">
        <f>J21</f>
        <v>35463.75</v>
      </c>
      <c r="K20" s="92">
        <f t="shared" si="1"/>
        <v>167.30578328992934</v>
      </c>
    </row>
    <row r="21" spans="1:11" s="42" customFormat="1" ht="15" customHeight="1" x14ac:dyDescent="0.25">
      <c r="A21" s="210" t="s">
        <v>91</v>
      </c>
      <c r="B21" s="211"/>
      <c r="C21" s="212"/>
      <c r="D21" s="95" t="s">
        <v>12</v>
      </c>
      <c r="E21" s="96">
        <f t="shared" ref="E21" si="13">E22</f>
        <v>22868.54</v>
      </c>
      <c r="F21" s="96">
        <f>F22</f>
        <v>30281.379999999997</v>
      </c>
      <c r="G21" s="96">
        <f>G22</f>
        <v>30281.379999999997</v>
      </c>
      <c r="H21" s="96">
        <f t="shared" ref="H21:I21" si="14">H22</f>
        <v>50662.5</v>
      </c>
      <c r="I21" s="96">
        <f t="shared" si="14"/>
        <v>50662.5</v>
      </c>
      <c r="J21" s="96">
        <f>J22</f>
        <v>35463.75</v>
      </c>
      <c r="K21" s="96">
        <f t="shared" si="1"/>
        <v>167.30578328992934</v>
      </c>
    </row>
    <row r="22" spans="1:11" ht="15" customHeight="1" x14ac:dyDescent="0.25">
      <c r="A22" s="63">
        <v>3</v>
      </c>
      <c r="B22" s="64"/>
      <c r="C22" s="65"/>
      <c r="D22" s="65" t="s">
        <v>14</v>
      </c>
      <c r="E22" s="72">
        <f>E23+E24</f>
        <v>22868.54</v>
      </c>
      <c r="F22" s="72">
        <f t="shared" ref="F22" si="15">F23+F24</f>
        <v>30281.379999999997</v>
      </c>
      <c r="G22" s="72">
        <f t="shared" ref="G22:I22" si="16">G23+G24</f>
        <v>30281.379999999997</v>
      </c>
      <c r="H22" s="72">
        <f t="shared" si="16"/>
        <v>50662.5</v>
      </c>
      <c r="I22" s="72">
        <f t="shared" si="16"/>
        <v>50662.5</v>
      </c>
      <c r="J22" s="72">
        <f>J23+J24</f>
        <v>35463.75</v>
      </c>
      <c r="K22" s="106">
        <f t="shared" si="1"/>
        <v>167.30578328992934</v>
      </c>
    </row>
    <row r="23" spans="1:11" x14ac:dyDescent="0.25">
      <c r="A23" s="66">
        <v>31</v>
      </c>
      <c r="B23" s="67"/>
      <c r="C23" s="68"/>
      <c r="D23" s="65" t="s">
        <v>15</v>
      </c>
      <c r="E23" s="97">
        <v>14762.56</v>
      </c>
      <c r="F23" s="72">
        <v>23892.1</v>
      </c>
      <c r="G23" s="72">
        <v>23892.1</v>
      </c>
      <c r="H23" s="72">
        <v>42485.5</v>
      </c>
      <c r="I23" s="72">
        <v>42485.5</v>
      </c>
      <c r="J23" s="72">
        <v>29739.85</v>
      </c>
      <c r="K23" s="106">
        <f t="shared" si="1"/>
        <v>177.82237643405142</v>
      </c>
    </row>
    <row r="24" spans="1:11" x14ac:dyDescent="0.25">
      <c r="A24" s="122">
        <v>32</v>
      </c>
      <c r="B24" s="123"/>
      <c r="C24" s="124"/>
      <c r="D24" s="121" t="s">
        <v>28</v>
      </c>
      <c r="E24" s="97">
        <v>8105.98</v>
      </c>
      <c r="F24" s="72">
        <v>6389.28</v>
      </c>
      <c r="G24" s="72">
        <v>6389.28</v>
      </c>
      <c r="H24" s="72">
        <v>8177</v>
      </c>
      <c r="I24" s="72">
        <v>8177</v>
      </c>
      <c r="J24" s="72">
        <v>5723.9</v>
      </c>
      <c r="K24" s="106">
        <f t="shared" si="1"/>
        <v>127.97999148573862</v>
      </c>
    </row>
    <row r="25" spans="1:11" ht="30" customHeight="1" x14ac:dyDescent="0.25">
      <c r="A25" s="222" t="s">
        <v>96</v>
      </c>
      <c r="B25" s="223"/>
      <c r="C25" s="224"/>
      <c r="D25" s="90" t="s">
        <v>97</v>
      </c>
      <c r="E25" s="92">
        <f t="shared" ref="E25" si="17">E27+E29</f>
        <v>92534.290000000008</v>
      </c>
      <c r="F25" s="92">
        <f>F27+F29</f>
        <v>110000</v>
      </c>
      <c r="G25" s="92">
        <f>G27+G29</f>
        <v>110000</v>
      </c>
      <c r="H25" s="92">
        <f t="shared" ref="H25:I25" si="18">H27+H29</f>
        <v>130000</v>
      </c>
      <c r="I25" s="92">
        <f t="shared" si="18"/>
        <v>130000</v>
      </c>
      <c r="J25" s="92">
        <f>J27+J29</f>
        <v>130000</v>
      </c>
      <c r="K25" s="92">
        <f t="shared" si="1"/>
        <v>118.18181818181819</v>
      </c>
    </row>
    <row r="26" spans="1:11" s="42" customFormat="1" ht="25.5" x14ac:dyDescent="0.25">
      <c r="A26" s="210" t="s">
        <v>228</v>
      </c>
      <c r="B26" s="211"/>
      <c r="C26" s="212"/>
      <c r="D26" s="95" t="s">
        <v>226</v>
      </c>
      <c r="E26" s="96">
        <f t="shared" ref="E26" si="19">E27</f>
        <v>57391.53</v>
      </c>
      <c r="F26" s="96">
        <f>F27</f>
        <v>70000</v>
      </c>
      <c r="G26" s="96">
        <f>G27</f>
        <v>70000</v>
      </c>
      <c r="H26" s="96">
        <f t="shared" ref="H26:I26" si="20">H27</f>
        <v>80000</v>
      </c>
      <c r="I26" s="96">
        <f t="shared" si="20"/>
        <v>80000</v>
      </c>
      <c r="J26" s="96">
        <f>J27</f>
        <v>80000</v>
      </c>
      <c r="K26" s="96">
        <f t="shared" si="1"/>
        <v>114.28571428571428</v>
      </c>
    </row>
    <row r="27" spans="1:11" x14ac:dyDescent="0.25">
      <c r="A27" s="63">
        <v>3</v>
      </c>
      <c r="B27" s="64"/>
      <c r="C27" s="65"/>
      <c r="D27" s="65" t="s">
        <v>14</v>
      </c>
      <c r="E27" s="72">
        <f t="shared" ref="E27" si="21">E28</f>
        <v>57391.53</v>
      </c>
      <c r="F27" s="72">
        <f>F28</f>
        <v>70000</v>
      </c>
      <c r="G27" s="72">
        <f>G28</f>
        <v>70000</v>
      </c>
      <c r="H27" s="72">
        <f t="shared" ref="H27:I27" si="22">H28</f>
        <v>80000</v>
      </c>
      <c r="I27" s="72">
        <f t="shared" si="22"/>
        <v>80000</v>
      </c>
      <c r="J27" s="72">
        <f>J28</f>
        <v>80000</v>
      </c>
      <c r="K27" s="106">
        <f t="shared" si="1"/>
        <v>114.28571428571428</v>
      </c>
    </row>
    <row r="28" spans="1:11" ht="38.25" x14ac:dyDescent="0.25">
      <c r="A28" s="66">
        <v>37</v>
      </c>
      <c r="B28" s="67"/>
      <c r="C28" s="68"/>
      <c r="D28" s="65" t="s">
        <v>100</v>
      </c>
      <c r="E28" s="97">
        <v>57391.53</v>
      </c>
      <c r="F28" s="72">
        <v>70000</v>
      </c>
      <c r="G28" s="72">
        <v>70000</v>
      </c>
      <c r="H28" s="72">
        <v>80000</v>
      </c>
      <c r="I28" s="72">
        <v>80000</v>
      </c>
      <c r="J28" s="72">
        <v>80000</v>
      </c>
      <c r="K28" s="106">
        <f t="shared" si="1"/>
        <v>114.28571428571428</v>
      </c>
    </row>
    <row r="29" spans="1:11" ht="25.5" x14ac:dyDescent="0.25">
      <c r="A29" s="66">
        <v>4</v>
      </c>
      <c r="B29" s="67"/>
      <c r="C29" s="68"/>
      <c r="D29" s="65" t="s">
        <v>16</v>
      </c>
      <c r="E29" s="72">
        <f t="shared" ref="E29" si="23">E30</f>
        <v>35142.76</v>
      </c>
      <c r="F29" s="72">
        <v>40000</v>
      </c>
      <c r="G29" s="72">
        <f>G30</f>
        <v>40000</v>
      </c>
      <c r="H29" s="72">
        <f t="shared" ref="H29:I29" si="24">H30</f>
        <v>50000</v>
      </c>
      <c r="I29" s="72">
        <f t="shared" si="24"/>
        <v>50000</v>
      </c>
      <c r="J29" s="72">
        <f>J30</f>
        <v>50000</v>
      </c>
      <c r="K29" s="106">
        <f t="shared" si="1"/>
        <v>125</v>
      </c>
    </row>
    <row r="30" spans="1:11" ht="25.5" x14ac:dyDescent="0.25">
      <c r="A30" s="66">
        <v>42</v>
      </c>
      <c r="B30" s="67"/>
      <c r="C30" s="68"/>
      <c r="D30" s="65" t="s">
        <v>36</v>
      </c>
      <c r="E30" s="97">
        <v>35142.76</v>
      </c>
      <c r="F30" s="72">
        <v>40000</v>
      </c>
      <c r="G30" s="72">
        <v>40000</v>
      </c>
      <c r="H30" s="72">
        <v>50000</v>
      </c>
      <c r="I30" s="72">
        <v>50000</v>
      </c>
      <c r="J30" s="72">
        <v>50000</v>
      </c>
      <c r="K30" s="106">
        <f t="shared" si="1"/>
        <v>125</v>
      </c>
    </row>
    <row r="31" spans="1:11" ht="28.5" customHeight="1" x14ac:dyDescent="0.25">
      <c r="A31" s="222" t="s">
        <v>204</v>
      </c>
      <c r="B31" s="223"/>
      <c r="C31" s="224"/>
      <c r="D31" s="157" t="s">
        <v>205</v>
      </c>
      <c r="E31" s="92"/>
      <c r="F31" s="92"/>
      <c r="G31" s="92">
        <f>G33</f>
        <v>1200</v>
      </c>
      <c r="H31" s="92">
        <f>H33</f>
        <v>1300</v>
      </c>
      <c r="I31" s="92">
        <f>I33</f>
        <v>1300</v>
      </c>
      <c r="J31" s="92">
        <f>J33</f>
        <v>1300</v>
      </c>
      <c r="K31" s="92">
        <f t="shared" si="1"/>
        <v>108.33333333333333</v>
      </c>
    </row>
    <row r="32" spans="1:11" ht="25.5" x14ac:dyDescent="0.25">
      <c r="A32" s="210" t="s">
        <v>228</v>
      </c>
      <c r="B32" s="211"/>
      <c r="C32" s="212"/>
      <c r="D32" s="181" t="s">
        <v>226</v>
      </c>
      <c r="E32" s="96">
        <f>E33</f>
        <v>0</v>
      </c>
      <c r="F32" s="96">
        <f t="shared" ref="F32:J32" si="25">F33</f>
        <v>0</v>
      </c>
      <c r="G32" s="96">
        <f t="shared" si="25"/>
        <v>1200</v>
      </c>
      <c r="H32" s="96">
        <f t="shared" si="25"/>
        <v>1300</v>
      </c>
      <c r="I32" s="96">
        <f t="shared" si="25"/>
        <v>1300</v>
      </c>
      <c r="J32" s="96">
        <f t="shared" si="25"/>
        <v>1300</v>
      </c>
      <c r="K32" s="96">
        <f t="shared" si="1"/>
        <v>108.33333333333333</v>
      </c>
    </row>
    <row r="33" spans="1:11" ht="25.5" x14ac:dyDescent="0.25">
      <c r="A33" s="162">
        <v>4</v>
      </c>
      <c r="B33" s="163"/>
      <c r="C33" s="164"/>
      <c r="D33" s="160" t="s">
        <v>16</v>
      </c>
      <c r="E33" s="97">
        <v>0</v>
      </c>
      <c r="F33" s="97"/>
      <c r="G33" s="72">
        <f>G34</f>
        <v>1200</v>
      </c>
      <c r="H33" s="72">
        <f t="shared" ref="H33:I33" si="26">H34</f>
        <v>1300</v>
      </c>
      <c r="I33" s="72">
        <f t="shared" si="26"/>
        <v>1300</v>
      </c>
      <c r="J33" s="72">
        <f>J34</f>
        <v>1300</v>
      </c>
      <c r="K33" s="106">
        <f t="shared" si="1"/>
        <v>108.33333333333333</v>
      </c>
    </row>
    <row r="34" spans="1:11" ht="25.5" x14ac:dyDescent="0.25">
      <c r="A34" s="162">
        <v>42</v>
      </c>
      <c r="B34" s="163"/>
      <c r="C34" s="164"/>
      <c r="D34" s="160" t="s">
        <v>36</v>
      </c>
      <c r="E34" s="97">
        <v>0</v>
      </c>
      <c r="F34" s="97"/>
      <c r="G34" s="72">
        <v>1200</v>
      </c>
      <c r="H34" s="72">
        <v>1300</v>
      </c>
      <c r="I34" s="72">
        <v>1300</v>
      </c>
      <c r="J34" s="72">
        <v>1300</v>
      </c>
      <c r="K34" s="106">
        <f t="shared" si="1"/>
        <v>108.33333333333333</v>
      </c>
    </row>
    <row r="35" spans="1:11" ht="28.5" customHeight="1" x14ac:dyDescent="0.25">
      <c r="A35" s="222" t="s">
        <v>147</v>
      </c>
      <c r="B35" s="223"/>
      <c r="C35" s="224"/>
      <c r="D35" s="117" t="s">
        <v>148</v>
      </c>
      <c r="E35" s="92">
        <f>E36</f>
        <v>622.04999999999995</v>
      </c>
      <c r="F35" s="92"/>
      <c r="G35" s="92">
        <f t="shared" ref="G35:I37" si="27">G36</f>
        <v>705.95</v>
      </c>
      <c r="H35" s="92">
        <f t="shared" si="27"/>
        <v>0</v>
      </c>
      <c r="I35" s="92">
        <f t="shared" si="27"/>
        <v>0</v>
      </c>
      <c r="J35" s="92">
        <f>J36</f>
        <v>0</v>
      </c>
      <c r="K35" s="92">
        <f t="shared" si="1"/>
        <v>0</v>
      </c>
    </row>
    <row r="36" spans="1:11" ht="15" customHeight="1" x14ac:dyDescent="0.25">
      <c r="A36" s="210" t="s">
        <v>150</v>
      </c>
      <c r="B36" s="211"/>
      <c r="C36" s="212"/>
      <c r="D36" s="118" t="s">
        <v>149</v>
      </c>
      <c r="E36" s="96">
        <f>E37</f>
        <v>622.04999999999995</v>
      </c>
      <c r="F36" s="96"/>
      <c r="G36" s="96">
        <f t="shared" si="27"/>
        <v>705.95</v>
      </c>
      <c r="H36" s="96">
        <f t="shared" si="27"/>
        <v>0</v>
      </c>
      <c r="I36" s="96">
        <f t="shared" si="27"/>
        <v>0</v>
      </c>
      <c r="J36" s="96">
        <f>J37</f>
        <v>0</v>
      </c>
      <c r="K36" s="96">
        <f t="shared" si="1"/>
        <v>0</v>
      </c>
    </row>
    <row r="37" spans="1:11" x14ac:dyDescent="0.25">
      <c r="A37" s="122">
        <v>3</v>
      </c>
      <c r="B37" s="123"/>
      <c r="C37" s="124"/>
      <c r="D37" s="121" t="s">
        <v>14</v>
      </c>
      <c r="E37" s="97">
        <f>E38</f>
        <v>622.04999999999995</v>
      </c>
      <c r="F37" s="97"/>
      <c r="G37" s="97">
        <f t="shared" si="27"/>
        <v>705.95</v>
      </c>
      <c r="H37" s="97">
        <f t="shared" si="27"/>
        <v>0</v>
      </c>
      <c r="I37" s="97">
        <f t="shared" si="27"/>
        <v>0</v>
      </c>
      <c r="J37" s="97">
        <f>J38</f>
        <v>0</v>
      </c>
      <c r="K37" s="106">
        <f t="shared" si="1"/>
        <v>0</v>
      </c>
    </row>
    <row r="38" spans="1:11" x14ac:dyDescent="0.25">
      <c r="A38" s="122">
        <v>32</v>
      </c>
      <c r="B38" s="123"/>
      <c r="C38" s="124"/>
      <c r="D38" s="121" t="s">
        <v>28</v>
      </c>
      <c r="E38" s="97">
        <v>622.04999999999995</v>
      </c>
      <c r="F38" s="97"/>
      <c r="G38" s="72">
        <v>705.95</v>
      </c>
      <c r="H38" s="72"/>
      <c r="I38" s="72"/>
      <c r="J38" s="72"/>
      <c r="K38" s="106">
        <f t="shared" si="1"/>
        <v>0</v>
      </c>
    </row>
    <row r="39" spans="1:11" ht="14.25" customHeight="1" x14ac:dyDescent="0.25">
      <c r="A39" s="222" t="s">
        <v>101</v>
      </c>
      <c r="B39" s="223"/>
      <c r="C39" s="224"/>
      <c r="D39" s="90" t="s">
        <v>102</v>
      </c>
      <c r="E39" s="92">
        <f t="shared" ref="E39" si="28">E40+E46+E49+E55</f>
        <v>33476.759999999995</v>
      </c>
      <c r="F39" s="92"/>
      <c r="G39" s="92">
        <f>G40+G46+G49+G55+G58+G61</f>
        <v>3389.8500000000004</v>
      </c>
      <c r="H39" s="92">
        <f t="shared" ref="H39" si="29">H40+H46+H49+H55</f>
        <v>0</v>
      </c>
      <c r="I39" s="92">
        <f t="shared" ref="I39" si="30">I40+I46+I49+I55</f>
        <v>0</v>
      </c>
      <c r="J39" s="92">
        <f>J40+J46+J49+J55</f>
        <v>0</v>
      </c>
      <c r="K39" s="92">
        <f t="shared" si="1"/>
        <v>0</v>
      </c>
    </row>
    <row r="40" spans="1:11" s="42" customFormat="1" ht="15" customHeight="1" x14ac:dyDescent="0.25">
      <c r="A40" s="210" t="s">
        <v>98</v>
      </c>
      <c r="B40" s="211"/>
      <c r="C40" s="212"/>
      <c r="D40" s="95" t="s">
        <v>99</v>
      </c>
      <c r="E40" s="96">
        <f>E41+E44</f>
        <v>4991.8599999999997</v>
      </c>
      <c r="F40" s="96"/>
      <c r="G40" s="96">
        <f t="shared" ref="G40:I40" si="31">G41+G44</f>
        <v>0</v>
      </c>
      <c r="H40" s="96">
        <f t="shared" si="31"/>
        <v>0</v>
      </c>
      <c r="I40" s="96">
        <f t="shared" si="31"/>
        <v>0</v>
      </c>
      <c r="J40" s="96">
        <f>J41+J44</f>
        <v>0</v>
      </c>
      <c r="K40" s="96" t="e">
        <f t="shared" si="1"/>
        <v>#DIV/0!</v>
      </c>
    </row>
    <row r="41" spans="1:11" x14ac:dyDescent="0.25">
      <c r="A41" s="216">
        <v>3</v>
      </c>
      <c r="B41" s="217"/>
      <c r="C41" s="218"/>
      <c r="D41" s="27" t="s">
        <v>14</v>
      </c>
      <c r="E41" s="97">
        <f>E42+E43</f>
        <v>3227.49</v>
      </c>
      <c r="F41" s="97"/>
      <c r="G41" s="72">
        <f>G42+G43</f>
        <v>0</v>
      </c>
      <c r="H41" s="72"/>
      <c r="I41" s="72"/>
      <c r="J41" s="72"/>
      <c r="K41" s="106" t="e">
        <f t="shared" si="1"/>
        <v>#DIV/0!</v>
      </c>
    </row>
    <row r="42" spans="1:11" x14ac:dyDescent="0.25">
      <c r="A42" s="63">
        <v>31</v>
      </c>
      <c r="B42" s="64"/>
      <c r="C42" s="65"/>
      <c r="D42" s="65" t="s">
        <v>15</v>
      </c>
      <c r="E42" s="89"/>
      <c r="F42" s="89"/>
      <c r="G42" s="72"/>
      <c r="H42" s="72"/>
      <c r="I42" s="72"/>
      <c r="J42" s="72"/>
      <c r="K42" s="106" t="e">
        <f t="shared" si="1"/>
        <v>#DIV/0!</v>
      </c>
    </row>
    <row r="43" spans="1:11" x14ac:dyDescent="0.25">
      <c r="A43" s="63">
        <v>32</v>
      </c>
      <c r="B43" s="64"/>
      <c r="C43" s="65"/>
      <c r="D43" s="65" t="s">
        <v>28</v>
      </c>
      <c r="E43" s="97">
        <v>3227.49</v>
      </c>
      <c r="F43" s="97"/>
      <c r="G43" s="72">
        <v>0</v>
      </c>
      <c r="H43" s="72"/>
      <c r="I43" s="72"/>
      <c r="J43" s="72"/>
      <c r="K43" s="106" t="e">
        <f t="shared" si="1"/>
        <v>#DIV/0!</v>
      </c>
    </row>
    <row r="44" spans="1:11" ht="25.5" x14ac:dyDescent="0.25">
      <c r="A44" s="63">
        <v>4</v>
      </c>
      <c r="B44" s="64"/>
      <c r="C44" s="65"/>
      <c r="D44" s="65" t="s">
        <v>16</v>
      </c>
      <c r="E44" s="72">
        <f>E45</f>
        <v>1764.37</v>
      </c>
      <c r="F44" s="72"/>
      <c r="G44" s="72">
        <f t="shared" ref="G44:I44" si="32">G45</f>
        <v>0</v>
      </c>
      <c r="H44" s="72">
        <f t="shared" si="32"/>
        <v>0</v>
      </c>
      <c r="I44" s="72">
        <f t="shared" si="32"/>
        <v>0</v>
      </c>
      <c r="J44" s="72">
        <f>J45</f>
        <v>0</v>
      </c>
      <c r="K44" s="106" t="e">
        <f t="shared" si="1"/>
        <v>#DIV/0!</v>
      </c>
    </row>
    <row r="45" spans="1:11" ht="25.5" x14ac:dyDescent="0.25">
      <c r="A45" s="63">
        <v>42</v>
      </c>
      <c r="B45" s="64"/>
      <c r="C45" s="65"/>
      <c r="D45" s="65" t="s">
        <v>36</v>
      </c>
      <c r="E45" s="97">
        <v>1764.37</v>
      </c>
      <c r="F45" s="97"/>
      <c r="G45" s="72">
        <v>0</v>
      </c>
      <c r="H45" s="72"/>
      <c r="I45" s="72"/>
      <c r="J45" s="72"/>
      <c r="K45" s="106" t="e">
        <f t="shared" si="1"/>
        <v>#DIV/0!</v>
      </c>
    </row>
    <row r="46" spans="1:11" ht="15" customHeight="1" x14ac:dyDescent="0.25">
      <c r="A46" s="210" t="s">
        <v>150</v>
      </c>
      <c r="B46" s="211"/>
      <c r="C46" s="212"/>
      <c r="D46" s="118" t="s">
        <v>149</v>
      </c>
      <c r="E46" s="96">
        <f>E47</f>
        <v>29.64</v>
      </c>
      <c r="F46" s="96"/>
      <c r="G46" s="96">
        <f>G47</f>
        <v>215.62</v>
      </c>
      <c r="H46" s="96"/>
      <c r="I46" s="96"/>
      <c r="J46" s="96"/>
      <c r="K46" s="96">
        <f t="shared" si="1"/>
        <v>0</v>
      </c>
    </row>
    <row r="47" spans="1:11" x14ac:dyDescent="0.25">
      <c r="A47" s="119">
        <v>3</v>
      </c>
      <c r="B47" s="120"/>
      <c r="C47" s="121"/>
      <c r="D47" s="121" t="s">
        <v>14</v>
      </c>
      <c r="E47" s="97">
        <f>E48</f>
        <v>29.64</v>
      </c>
      <c r="F47" s="97"/>
      <c r="G47" s="72">
        <f>G48</f>
        <v>215.62</v>
      </c>
      <c r="H47" s="72"/>
      <c r="I47" s="72"/>
      <c r="J47" s="72"/>
      <c r="K47" s="106">
        <f t="shared" si="1"/>
        <v>0</v>
      </c>
    </row>
    <row r="48" spans="1:11" x14ac:dyDescent="0.25">
      <c r="A48" s="119">
        <v>32</v>
      </c>
      <c r="B48" s="120"/>
      <c r="C48" s="121"/>
      <c r="D48" s="121" t="s">
        <v>28</v>
      </c>
      <c r="E48" s="97">
        <v>29.64</v>
      </c>
      <c r="F48" s="97"/>
      <c r="G48" s="72">
        <v>215.62</v>
      </c>
      <c r="H48" s="72"/>
      <c r="I48" s="72"/>
      <c r="J48" s="72"/>
      <c r="K48" s="106">
        <f t="shared" si="1"/>
        <v>0</v>
      </c>
    </row>
    <row r="49" spans="1:11" s="42" customFormat="1" x14ac:dyDescent="0.25">
      <c r="A49" s="210" t="s">
        <v>103</v>
      </c>
      <c r="B49" s="211"/>
      <c r="C49" s="212"/>
      <c r="D49" s="95" t="s">
        <v>42</v>
      </c>
      <c r="E49" s="96">
        <f>E50+E53</f>
        <v>28287.17</v>
      </c>
      <c r="F49" s="96"/>
      <c r="G49" s="96">
        <f t="shared" ref="G49:I49" si="33">G50+G53</f>
        <v>0</v>
      </c>
      <c r="H49" s="96">
        <f t="shared" si="33"/>
        <v>0</v>
      </c>
      <c r="I49" s="96">
        <f t="shared" si="33"/>
        <v>0</v>
      </c>
      <c r="J49" s="96">
        <f>J50+J53</f>
        <v>0</v>
      </c>
      <c r="K49" s="96" t="e">
        <f t="shared" si="1"/>
        <v>#DIV/0!</v>
      </c>
    </row>
    <row r="50" spans="1:11" x14ac:dyDescent="0.25">
      <c r="A50" s="69">
        <v>3</v>
      </c>
      <c r="B50" s="70"/>
      <c r="C50" s="71"/>
      <c r="D50" s="65" t="s">
        <v>14</v>
      </c>
      <c r="E50" s="72">
        <f>E51+E52</f>
        <v>18289.04</v>
      </c>
      <c r="F50" s="72"/>
      <c r="G50" s="72">
        <f t="shared" ref="G50:I50" si="34">G51+G52</f>
        <v>0</v>
      </c>
      <c r="H50" s="72">
        <f t="shared" si="34"/>
        <v>0</v>
      </c>
      <c r="I50" s="72">
        <f t="shared" si="34"/>
        <v>0</v>
      </c>
      <c r="J50" s="72">
        <f>J51+J52</f>
        <v>0</v>
      </c>
      <c r="K50" s="106" t="e">
        <f t="shared" si="1"/>
        <v>#DIV/0!</v>
      </c>
    </row>
    <row r="51" spans="1:11" x14ac:dyDescent="0.25">
      <c r="A51" s="69">
        <v>31</v>
      </c>
      <c r="B51" s="70"/>
      <c r="C51" s="71"/>
      <c r="D51" s="65" t="s">
        <v>15</v>
      </c>
      <c r="E51" s="89"/>
      <c r="F51" s="89"/>
      <c r="G51" s="72"/>
      <c r="H51" s="72"/>
      <c r="I51" s="72"/>
      <c r="J51" s="72"/>
      <c r="K51" s="106" t="e">
        <f t="shared" si="1"/>
        <v>#DIV/0!</v>
      </c>
    </row>
    <row r="52" spans="1:11" x14ac:dyDescent="0.25">
      <c r="A52" s="69">
        <v>32</v>
      </c>
      <c r="B52" s="70"/>
      <c r="C52" s="71"/>
      <c r="D52" s="65" t="s">
        <v>28</v>
      </c>
      <c r="E52" s="97">
        <v>18289.04</v>
      </c>
      <c r="F52" s="97"/>
      <c r="G52" s="72">
        <v>0</v>
      </c>
      <c r="H52" s="72"/>
      <c r="I52" s="72"/>
      <c r="J52" s="72"/>
      <c r="K52" s="106" t="e">
        <f t="shared" si="1"/>
        <v>#DIV/0!</v>
      </c>
    </row>
    <row r="53" spans="1:11" ht="25.5" x14ac:dyDescent="0.25">
      <c r="A53" s="69">
        <v>4</v>
      </c>
      <c r="B53" s="70"/>
      <c r="C53" s="71"/>
      <c r="D53" s="65" t="s">
        <v>16</v>
      </c>
      <c r="E53" s="72">
        <f>E54</f>
        <v>9998.1299999999992</v>
      </c>
      <c r="F53" s="72"/>
      <c r="G53" s="72">
        <f t="shared" ref="G53:I53" si="35">G54</f>
        <v>0</v>
      </c>
      <c r="H53" s="72">
        <f t="shared" si="35"/>
        <v>0</v>
      </c>
      <c r="I53" s="72">
        <f t="shared" si="35"/>
        <v>0</v>
      </c>
      <c r="J53" s="72">
        <f>J54</f>
        <v>0</v>
      </c>
      <c r="K53" s="106" t="e">
        <f t="shared" si="1"/>
        <v>#DIV/0!</v>
      </c>
    </row>
    <row r="54" spans="1:11" ht="25.5" x14ac:dyDescent="0.25">
      <c r="A54" s="69">
        <v>42</v>
      </c>
      <c r="B54" s="70"/>
      <c r="C54" s="71"/>
      <c r="D54" s="65" t="s">
        <v>36</v>
      </c>
      <c r="E54" s="97">
        <v>9998.1299999999992</v>
      </c>
      <c r="F54" s="97"/>
      <c r="G54" s="72">
        <v>0</v>
      </c>
      <c r="H54" s="72"/>
      <c r="I54" s="72"/>
      <c r="J54" s="72"/>
      <c r="K54" s="106" t="e">
        <f t="shared" si="1"/>
        <v>#DIV/0!</v>
      </c>
    </row>
    <row r="55" spans="1:11" s="42" customFormat="1" ht="25.5" x14ac:dyDescent="0.25">
      <c r="A55" s="210" t="s">
        <v>104</v>
      </c>
      <c r="B55" s="211"/>
      <c r="C55" s="212"/>
      <c r="D55" s="95" t="s">
        <v>105</v>
      </c>
      <c r="E55" s="96">
        <f t="shared" ref="E55:E56" si="36">E56</f>
        <v>168.09</v>
      </c>
      <c r="F55" s="96"/>
      <c r="G55" s="96">
        <f>G56</f>
        <v>1221.68</v>
      </c>
      <c r="H55" s="96">
        <f t="shared" ref="H55:I56" si="37">H56</f>
        <v>0</v>
      </c>
      <c r="I55" s="96">
        <f t="shared" si="37"/>
        <v>0</v>
      </c>
      <c r="J55" s="96">
        <f>J56</f>
        <v>0</v>
      </c>
      <c r="K55" s="96">
        <f t="shared" si="1"/>
        <v>0</v>
      </c>
    </row>
    <row r="56" spans="1:11" x14ac:dyDescent="0.25">
      <c r="A56" s="69">
        <v>3</v>
      </c>
      <c r="B56" s="70"/>
      <c r="C56" s="71"/>
      <c r="D56" s="121" t="s">
        <v>14</v>
      </c>
      <c r="E56" s="72">
        <f t="shared" si="36"/>
        <v>168.09</v>
      </c>
      <c r="F56" s="72"/>
      <c r="G56" s="72">
        <f>G57</f>
        <v>1221.68</v>
      </c>
      <c r="H56" s="72">
        <f t="shared" si="37"/>
        <v>0</v>
      </c>
      <c r="I56" s="72">
        <f t="shared" si="37"/>
        <v>0</v>
      </c>
      <c r="J56" s="72">
        <f>J57</f>
        <v>0</v>
      </c>
      <c r="K56" s="106">
        <f t="shared" si="1"/>
        <v>0</v>
      </c>
    </row>
    <row r="57" spans="1:11" x14ac:dyDescent="0.25">
      <c r="A57" s="63">
        <v>32</v>
      </c>
      <c r="B57" s="64"/>
      <c r="C57" s="65"/>
      <c r="D57" s="121" t="s">
        <v>28</v>
      </c>
      <c r="E57" s="97">
        <v>168.09</v>
      </c>
      <c r="F57" s="97"/>
      <c r="G57" s="72">
        <v>1221.68</v>
      </c>
      <c r="H57" s="72"/>
      <c r="I57" s="72"/>
      <c r="J57" s="72"/>
      <c r="K57" s="106">
        <f t="shared" si="1"/>
        <v>0</v>
      </c>
    </row>
    <row r="58" spans="1:11" ht="15" customHeight="1" x14ac:dyDescent="0.25">
      <c r="A58" s="210" t="s">
        <v>158</v>
      </c>
      <c r="B58" s="211"/>
      <c r="C58" s="212"/>
      <c r="D58" s="118" t="s">
        <v>159</v>
      </c>
      <c r="E58" s="96">
        <f>E59</f>
        <v>0</v>
      </c>
      <c r="F58" s="96"/>
      <c r="G58" s="96">
        <f>G59</f>
        <v>0</v>
      </c>
      <c r="H58" s="96"/>
      <c r="I58" s="96"/>
      <c r="J58" s="96"/>
      <c r="K58" s="96" t="e">
        <f t="shared" si="1"/>
        <v>#DIV/0!</v>
      </c>
    </row>
    <row r="59" spans="1:11" ht="26.25" customHeight="1" x14ac:dyDescent="0.25">
      <c r="A59" s="119">
        <v>3</v>
      </c>
      <c r="B59" s="120"/>
      <c r="C59" s="121"/>
      <c r="D59" s="121" t="s">
        <v>14</v>
      </c>
      <c r="E59" s="97">
        <f>E60</f>
        <v>0</v>
      </c>
      <c r="F59" s="97"/>
      <c r="G59" s="108">
        <f>G60</f>
        <v>0</v>
      </c>
      <c r="H59" s="108"/>
      <c r="I59" s="108"/>
      <c r="J59" s="108"/>
      <c r="K59" s="106" t="e">
        <f t="shared" si="1"/>
        <v>#DIV/0!</v>
      </c>
    </row>
    <row r="60" spans="1:11" ht="22.5" customHeight="1" x14ac:dyDescent="0.25">
      <c r="A60" s="119">
        <v>32</v>
      </c>
      <c r="B60" s="120"/>
      <c r="C60" s="121"/>
      <c r="D60" s="121" t="s">
        <v>28</v>
      </c>
      <c r="E60" s="97">
        <v>0</v>
      </c>
      <c r="F60" s="97"/>
      <c r="G60" s="108">
        <v>0</v>
      </c>
      <c r="H60" s="108"/>
      <c r="I60" s="108"/>
      <c r="J60" s="108"/>
      <c r="K60" s="106" t="e">
        <f t="shared" si="1"/>
        <v>#DIV/0!</v>
      </c>
    </row>
    <row r="61" spans="1:11" ht="15" customHeight="1" x14ac:dyDescent="0.25">
      <c r="A61" s="210" t="s">
        <v>206</v>
      </c>
      <c r="B61" s="211"/>
      <c r="C61" s="212"/>
      <c r="D61" s="156" t="s">
        <v>207</v>
      </c>
      <c r="E61" s="96">
        <f>E62</f>
        <v>0</v>
      </c>
      <c r="F61" s="96"/>
      <c r="G61" s="96">
        <f>G62</f>
        <v>1952.55</v>
      </c>
      <c r="H61" s="96"/>
      <c r="I61" s="96"/>
      <c r="J61" s="96"/>
      <c r="K61" s="96">
        <f t="shared" si="1"/>
        <v>0</v>
      </c>
    </row>
    <row r="62" spans="1:11" ht="31.5" customHeight="1" x14ac:dyDescent="0.25">
      <c r="A62" s="158">
        <v>4</v>
      </c>
      <c r="B62" s="159"/>
      <c r="C62" s="160"/>
      <c r="D62" s="160" t="s">
        <v>16</v>
      </c>
      <c r="E62" s="97"/>
      <c r="F62" s="97"/>
      <c r="G62" s="108">
        <f>G63</f>
        <v>1952.55</v>
      </c>
      <c r="H62" s="108"/>
      <c r="I62" s="108"/>
      <c r="J62" s="108"/>
      <c r="K62" s="106">
        <f t="shared" si="1"/>
        <v>0</v>
      </c>
    </row>
    <row r="63" spans="1:11" ht="31.5" customHeight="1" x14ac:dyDescent="0.25">
      <c r="A63" s="158">
        <v>42</v>
      </c>
      <c r="B63" s="159"/>
      <c r="C63" s="160"/>
      <c r="D63" s="160" t="s">
        <v>36</v>
      </c>
      <c r="E63" s="97"/>
      <c r="F63" s="97"/>
      <c r="G63" s="108">
        <v>1952.55</v>
      </c>
      <c r="H63" s="108"/>
      <c r="I63" s="108"/>
      <c r="J63" s="108"/>
      <c r="K63" s="106">
        <f t="shared" si="1"/>
        <v>0</v>
      </c>
    </row>
    <row r="64" spans="1:11" x14ac:dyDescent="0.25">
      <c r="A64" s="222" t="s">
        <v>160</v>
      </c>
      <c r="B64" s="223"/>
      <c r="C64" s="224"/>
      <c r="D64" s="90" t="s">
        <v>142</v>
      </c>
      <c r="E64" s="110">
        <f>E65</f>
        <v>264</v>
      </c>
      <c r="F64" s="110">
        <f t="shared" ref="F64:J64" si="38">F65</f>
        <v>0</v>
      </c>
      <c r="G64" s="110">
        <f t="shared" si="38"/>
        <v>0</v>
      </c>
      <c r="H64" s="110">
        <f t="shared" si="38"/>
        <v>0</v>
      </c>
      <c r="I64" s="110">
        <f t="shared" si="38"/>
        <v>0</v>
      </c>
      <c r="J64" s="110">
        <f t="shared" si="38"/>
        <v>0</v>
      </c>
      <c r="K64" s="92" t="e">
        <f t="shared" si="1"/>
        <v>#DIV/0!</v>
      </c>
    </row>
    <row r="65" spans="1:11" x14ac:dyDescent="0.25">
      <c r="A65" s="228" t="s">
        <v>143</v>
      </c>
      <c r="B65" s="229"/>
      <c r="C65" s="230"/>
      <c r="D65" s="109" t="s">
        <v>144</v>
      </c>
      <c r="E65" s="105">
        <f>E66</f>
        <v>264</v>
      </c>
      <c r="F65" s="105"/>
      <c r="G65" s="93"/>
      <c r="H65" s="93"/>
      <c r="I65" s="93"/>
      <c r="J65" s="93"/>
      <c r="K65" s="96" t="e">
        <f t="shared" si="1"/>
        <v>#DIV/0!</v>
      </c>
    </row>
    <row r="66" spans="1:11" ht="22.5" customHeight="1" x14ac:dyDescent="0.25">
      <c r="A66" s="79">
        <v>3</v>
      </c>
      <c r="B66" s="80"/>
      <c r="C66" s="81"/>
      <c r="D66" s="81" t="s">
        <v>14</v>
      </c>
      <c r="E66" s="97">
        <f>E67</f>
        <v>264</v>
      </c>
      <c r="F66" s="97"/>
      <c r="G66" s="72"/>
      <c r="H66" s="72"/>
      <c r="I66" s="72"/>
      <c r="J66" s="72"/>
      <c r="K66" s="106" t="e">
        <f t="shared" si="1"/>
        <v>#DIV/0!</v>
      </c>
    </row>
    <row r="67" spans="1:11" ht="27.75" customHeight="1" x14ac:dyDescent="0.25">
      <c r="A67" s="79">
        <v>32</v>
      </c>
      <c r="B67" s="80"/>
      <c r="C67" s="81"/>
      <c r="D67" s="81" t="s">
        <v>28</v>
      </c>
      <c r="E67" s="97">
        <v>264</v>
      </c>
      <c r="F67" s="97"/>
      <c r="G67" s="72"/>
      <c r="H67" s="72"/>
      <c r="I67" s="72"/>
      <c r="J67" s="72"/>
      <c r="K67" s="106" t="e">
        <f t="shared" si="1"/>
        <v>#DIV/0!</v>
      </c>
    </row>
    <row r="68" spans="1:11" ht="15" customHeight="1" x14ac:dyDescent="0.25">
      <c r="A68" s="225" t="s">
        <v>208</v>
      </c>
      <c r="B68" s="226"/>
      <c r="C68" s="227"/>
      <c r="D68" s="161" t="s">
        <v>209</v>
      </c>
      <c r="E68" s="92">
        <f t="shared" ref="E68:F68" si="39">E70</f>
        <v>0</v>
      </c>
      <c r="F68" s="92">
        <f t="shared" si="39"/>
        <v>0</v>
      </c>
      <c r="G68" s="92">
        <f>G70</f>
        <v>33333.339999999997</v>
      </c>
      <c r="H68" s="92">
        <f t="shared" ref="H68:I68" si="40">H70</f>
        <v>0</v>
      </c>
      <c r="I68" s="92">
        <f t="shared" si="40"/>
        <v>0</v>
      </c>
      <c r="J68" s="92">
        <f>J70</f>
        <v>0</v>
      </c>
      <c r="K68" s="92">
        <f t="shared" si="1"/>
        <v>0</v>
      </c>
    </row>
    <row r="69" spans="1:11" ht="26.25" customHeight="1" x14ac:dyDescent="0.25">
      <c r="A69" s="228" t="s">
        <v>151</v>
      </c>
      <c r="B69" s="229"/>
      <c r="C69" s="230"/>
      <c r="D69" s="182" t="s">
        <v>152</v>
      </c>
      <c r="E69" s="105"/>
      <c r="F69" s="105"/>
      <c r="G69" s="93">
        <f>G70</f>
        <v>33333.339999999997</v>
      </c>
      <c r="H69" s="93"/>
      <c r="I69" s="93"/>
      <c r="J69" s="93"/>
      <c r="K69" s="96"/>
    </row>
    <row r="70" spans="1:11" ht="25.5" x14ac:dyDescent="0.25">
      <c r="A70" s="158">
        <v>4</v>
      </c>
      <c r="B70" s="159"/>
      <c r="C70" s="160"/>
      <c r="D70" s="160" t="s">
        <v>16</v>
      </c>
      <c r="E70" s="89"/>
      <c r="F70" s="89"/>
      <c r="G70" s="72">
        <f>G71</f>
        <v>33333.339999999997</v>
      </c>
      <c r="H70" s="72"/>
      <c r="I70" s="72"/>
      <c r="J70" s="72"/>
      <c r="K70" s="106">
        <f t="shared" si="1"/>
        <v>0</v>
      </c>
    </row>
    <row r="71" spans="1:11" ht="25.5" x14ac:dyDescent="0.25">
      <c r="A71" s="158">
        <v>42</v>
      </c>
      <c r="B71" s="159"/>
      <c r="C71" s="160"/>
      <c r="D71" s="160" t="s">
        <v>36</v>
      </c>
      <c r="E71" s="89"/>
      <c r="F71" s="89"/>
      <c r="G71" s="72">
        <v>33333.339999999997</v>
      </c>
      <c r="H71" s="72"/>
      <c r="I71" s="72"/>
      <c r="J71" s="72"/>
      <c r="K71" s="106">
        <f t="shared" si="1"/>
        <v>0</v>
      </c>
    </row>
    <row r="72" spans="1:11" ht="45" customHeight="1" x14ac:dyDescent="0.25">
      <c r="A72" s="225" t="s">
        <v>210</v>
      </c>
      <c r="B72" s="226"/>
      <c r="C72" s="227"/>
      <c r="D72" s="161" t="s">
        <v>211</v>
      </c>
      <c r="E72" s="92">
        <f t="shared" ref="E72:F72" si="41">E74</f>
        <v>0</v>
      </c>
      <c r="F72" s="92">
        <f t="shared" si="41"/>
        <v>0</v>
      </c>
      <c r="G72" s="92">
        <f>G74+G76</f>
        <v>2941521.9</v>
      </c>
      <c r="H72" s="92">
        <f t="shared" ref="H72:I72" si="42">H74</f>
        <v>0</v>
      </c>
      <c r="I72" s="92">
        <f t="shared" si="42"/>
        <v>0</v>
      </c>
      <c r="J72" s="92">
        <f>J74</f>
        <v>0</v>
      </c>
      <c r="K72" s="92">
        <f t="shared" si="1"/>
        <v>0</v>
      </c>
    </row>
    <row r="73" spans="1:11" x14ac:dyDescent="0.25">
      <c r="A73" s="228" t="s">
        <v>110</v>
      </c>
      <c r="B73" s="229"/>
      <c r="C73" s="230"/>
      <c r="D73" s="182" t="s">
        <v>111</v>
      </c>
      <c r="E73" s="105"/>
      <c r="F73" s="105"/>
      <c r="G73" s="93">
        <f>G74+G76</f>
        <v>2941521.9</v>
      </c>
      <c r="H73" s="93"/>
      <c r="I73" s="93"/>
      <c r="J73" s="93"/>
      <c r="K73" s="96"/>
    </row>
    <row r="74" spans="1:11" ht="19.5" customHeight="1" x14ac:dyDescent="0.25">
      <c r="A74" s="158">
        <v>3</v>
      </c>
      <c r="B74" s="159"/>
      <c r="C74" s="160"/>
      <c r="D74" s="160" t="s">
        <v>14</v>
      </c>
      <c r="E74" s="89"/>
      <c r="F74" s="89"/>
      <c r="G74" s="72">
        <f>G75</f>
        <v>1100</v>
      </c>
      <c r="H74" s="72"/>
      <c r="I74" s="72"/>
      <c r="J74" s="72"/>
      <c r="K74" s="106">
        <f t="shared" ref="K74:K128" si="43">(H74/G74)*100</f>
        <v>0</v>
      </c>
    </row>
    <row r="75" spans="1:11" ht="19.5" customHeight="1" x14ac:dyDescent="0.25">
      <c r="A75" s="158">
        <v>32</v>
      </c>
      <c r="B75" s="159"/>
      <c r="C75" s="160"/>
      <c r="D75" s="160" t="s">
        <v>28</v>
      </c>
      <c r="E75" s="89"/>
      <c r="F75" s="89"/>
      <c r="G75" s="72">
        <v>1100</v>
      </c>
      <c r="H75" s="72"/>
      <c r="I75" s="72"/>
      <c r="J75" s="72"/>
      <c r="K75" s="106">
        <f t="shared" si="43"/>
        <v>0</v>
      </c>
    </row>
    <row r="76" spans="1:11" ht="25.5" x14ac:dyDescent="0.25">
      <c r="A76" s="158">
        <v>4</v>
      </c>
      <c r="B76" s="159"/>
      <c r="C76" s="160"/>
      <c r="D76" s="160" t="s">
        <v>16</v>
      </c>
      <c r="E76" s="89"/>
      <c r="F76" s="89"/>
      <c r="G76" s="72">
        <f>G77</f>
        <v>2940421.9</v>
      </c>
      <c r="H76" s="72"/>
      <c r="I76" s="72"/>
      <c r="J76" s="72"/>
      <c r="K76" s="106">
        <f t="shared" si="43"/>
        <v>0</v>
      </c>
    </row>
    <row r="77" spans="1:11" ht="36.75" customHeight="1" x14ac:dyDescent="0.25">
      <c r="A77" s="158">
        <v>45</v>
      </c>
      <c r="B77" s="159"/>
      <c r="C77" s="160"/>
      <c r="D77" s="160" t="s">
        <v>61</v>
      </c>
      <c r="E77" s="89"/>
      <c r="F77" s="89"/>
      <c r="G77" s="72">
        <v>2940421.9</v>
      </c>
      <c r="H77" s="72"/>
      <c r="I77" s="72"/>
      <c r="J77" s="72"/>
      <c r="K77" s="106">
        <f t="shared" si="43"/>
        <v>0</v>
      </c>
    </row>
    <row r="78" spans="1:11" ht="25.5" customHeight="1" x14ac:dyDescent="0.25">
      <c r="A78" s="225" t="s">
        <v>129</v>
      </c>
      <c r="B78" s="226"/>
      <c r="C78" s="227"/>
      <c r="D78" s="90" t="s">
        <v>108</v>
      </c>
      <c r="E78" s="92">
        <f>E85+E79+E82</f>
        <v>138586.58000000002</v>
      </c>
      <c r="F78" s="92">
        <f>F82+F85</f>
        <v>145363.68</v>
      </c>
      <c r="G78" s="92">
        <f>G82+G85</f>
        <v>145363.68</v>
      </c>
      <c r="H78" s="92">
        <f t="shared" ref="H78:I78" si="44">H82+H85</f>
        <v>141512</v>
      </c>
      <c r="I78" s="92">
        <f t="shared" si="44"/>
        <v>141512</v>
      </c>
      <c r="J78" s="92">
        <f>J82+J85</f>
        <v>141512</v>
      </c>
      <c r="K78" s="92">
        <f t="shared" si="43"/>
        <v>97.350314741619087</v>
      </c>
    </row>
    <row r="79" spans="1:11" ht="25.5" customHeight="1" x14ac:dyDescent="0.25">
      <c r="A79" s="210" t="s">
        <v>91</v>
      </c>
      <c r="B79" s="211"/>
      <c r="C79" s="212"/>
      <c r="D79" s="126" t="s">
        <v>12</v>
      </c>
      <c r="E79" s="93">
        <f>E80</f>
        <v>948.85</v>
      </c>
      <c r="F79" s="96"/>
      <c r="G79" s="96"/>
      <c r="H79" s="96"/>
      <c r="I79" s="96"/>
      <c r="J79" s="96"/>
      <c r="K79" s="96" t="e">
        <f t="shared" si="43"/>
        <v>#DIV/0!</v>
      </c>
    </row>
    <row r="80" spans="1:11" x14ac:dyDescent="0.25">
      <c r="A80" s="127">
        <v>3</v>
      </c>
      <c r="B80" s="129"/>
      <c r="C80" s="130"/>
      <c r="D80" s="128" t="s">
        <v>14</v>
      </c>
      <c r="E80" s="72">
        <f>E81</f>
        <v>948.85</v>
      </c>
      <c r="F80" s="72"/>
      <c r="G80" s="106"/>
      <c r="H80" s="106"/>
      <c r="I80" s="106"/>
      <c r="J80" s="106"/>
      <c r="K80" s="106" t="e">
        <f t="shared" si="43"/>
        <v>#DIV/0!</v>
      </c>
    </row>
    <row r="81" spans="1:11" x14ac:dyDescent="0.25">
      <c r="A81" s="127">
        <v>32</v>
      </c>
      <c r="B81" s="129"/>
      <c r="C81" s="130"/>
      <c r="D81" s="128" t="s">
        <v>28</v>
      </c>
      <c r="E81" s="72">
        <v>948.85</v>
      </c>
      <c r="F81" s="72"/>
      <c r="G81" s="106"/>
      <c r="H81" s="106"/>
      <c r="I81" s="106"/>
      <c r="J81" s="106"/>
      <c r="K81" s="106" t="e">
        <f t="shared" si="43"/>
        <v>#DIV/0!</v>
      </c>
    </row>
    <row r="82" spans="1:11" ht="25.5" x14ac:dyDescent="0.25">
      <c r="A82" s="210" t="s">
        <v>151</v>
      </c>
      <c r="B82" s="211"/>
      <c r="C82" s="212"/>
      <c r="D82" s="118" t="s">
        <v>152</v>
      </c>
      <c r="E82" s="96">
        <f>E83</f>
        <v>700</v>
      </c>
      <c r="F82" s="96">
        <f>F83</f>
        <v>0</v>
      </c>
      <c r="G82" s="96">
        <f>G83</f>
        <v>0</v>
      </c>
      <c r="H82" s="96">
        <v>0</v>
      </c>
      <c r="I82" s="96">
        <v>0</v>
      </c>
      <c r="J82" s="96">
        <v>0</v>
      </c>
      <c r="K82" s="96" t="e">
        <f t="shared" si="43"/>
        <v>#DIV/0!</v>
      </c>
    </row>
    <row r="83" spans="1:11" x14ac:dyDescent="0.25">
      <c r="A83" s="119">
        <v>3</v>
      </c>
      <c r="B83" s="129"/>
      <c r="C83" s="130"/>
      <c r="D83" s="121" t="s">
        <v>14</v>
      </c>
      <c r="E83" s="106">
        <f>E84</f>
        <v>700</v>
      </c>
      <c r="F83" s="106"/>
      <c r="G83" s="106">
        <f>G84</f>
        <v>0</v>
      </c>
      <c r="H83" s="106"/>
      <c r="I83" s="106"/>
      <c r="J83" s="106"/>
      <c r="K83" s="106" t="e">
        <f t="shared" si="43"/>
        <v>#DIV/0!</v>
      </c>
    </row>
    <row r="84" spans="1:11" x14ac:dyDescent="0.25">
      <c r="A84" s="119">
        <v>32</v>
      </c>
      <c r="B84" s="129"/>
      <c r="C84" s="130"/>
      <c r="D84" s="121" t="s">
        <v>28</v>
      </c>
      <c r="E84" s="106">
        <v>700</v>
      </c>
      <c r="F84" s="106"/>
      <c r="G84" s="106">
        <v>0</v>
      </c>
      <c r="H84" s="106"/>
      <c r="I84" s="106"/>
      <c r="J84" s="106"/>
      <c r="K84" s="106" t="e">
        <f t="shared" si="43"/>
        <v>#DIV/0!</v>
      </c>
    </row>
    <row r="85" spans="1:11" s="42" customFormat="1" ht="25.5" x14ac:dyDescent="0.25">
      <c r="A85" s="210" t="s">
        <v>228</v>
      </c>
      <c r="B85" s="211"/>
      <c r="C85" s="212"/>
      <c r="D85" s="95" t="s">
        <v>226</v>
      </c>
      <c r="E85" s="96">
        <f t="shared" ref="E85" si="45">E86</f>
        <v>136937.73000000001</v>
      </c>
      <c r="F85" s="96">
        <f>F86</f>
        <v>145363.68</v>
      </c>
      <c r="G85" s="96">
        <f>G86</f>
        <v>145363.68</v>
      </c>
      <c r="H85" s="96">
        <f t="shared" ref="H85:I85" si="46">H86</f>
        <v>141512</v>
      </c>
      <c r="I85" s="96">
        <f t="shared" si="46"/>
        <v>141512</v>
      </c>
      <c r="J85" s="96">
        <f>J86</f>
        <v>141512</v>
      </c>
      <c r="K85" s="96">
        <f t="shared" si="43"/>
        <v>97.350314741619087</v>
      </c>
    </row>
    <row r="86" spans="1:11" x14ac:dyDescent="0.25">
      <c r="A86" s="63">
        <v>3</v>
      </c>
      <c r="B86" s="64"/>
      <c r="C86" s="65"/>
      <c r="D86" s="65" t="s">
        <v>14</v>
      </c>
      <c r="E86" s="72">
        <f t="shared" ref="E86" si="47">E87</f>
        <v>136937.73000000001</v>
      </c>
      <c r="F86" s="72">
        <f>F87</f>
        <v>145363.68</v>
      </c>
      <c r="G86" s="72">
        <f>G87</f>
        <v>145363.68</v>
      </c>
      <c r="H86" s="72">
        <f t="shared" ref="H86:I86" si="48">H87</f>
        <v>141512</v>
      </c>
      <c r="I86" s="72">
        <f t="shared" si="48"/>
        <v>141512</v>
      </c>
      <c r="J86" s="72">
        <f>J87</f>
        <v>141512</v>
      </c>
      <c r="K86" s="106">
        <f t="shared" si="43"/>
        <v>97.350314741619087</v>
      </c>
    </row>
    <row r="87" spans="1:11" x14ac:dyDescent="0.25">
      <c r="A87" s="63">
        <v>32</v>
      </c>
      <c r="B87" s="64"/>
      <c r="C87" s="65"/>
      <c r="D87" s="65" t="s">
        <v>28</v>
      </c>
      <c r="E87" s="97">
        <v>136937.73000000001</v>
      </c>
      <c r="F87" s="72">
        <v>145363.68</v>
      </c>
      <c r="G87" s="72">
        <v>145363.68</v>
      </c>
      <c r="H87" s="72">
        <v>141512</v>
      </c>
      <c r="I87" s="72">
        <v>141512</v>
      </c>
      <c r="J87" s="72">
        <v>141512</v>
      </c>
      <c r="K87" s="106">
        <f t="shared" si="43"/>
        <v>97.350314741619087</v>
      </c>
    </row>
    <row r="88" spans="1:11" ht="40.5" customHeight="1" x14ac:dyDescent="0.25">
      <c r="A88" s="225" t="s">
        <v>130</v>
      </c>
      <c r="B88" s="226"/>
      <c r="C88" s="227"/>
      <c r="D88" s="90" t="s">
        <v>109</v>
      </c>
      <c r="E88" s="92">
        <f t="shared" ref="E88:E89" si="49">E89</f>
        <v>1358.17</v>
      </c>
      <c r="F88" s="92">
        <f t="shared" ref="F88:G90" si="50">F89</f>
        <v>1359</v>
      </c>
      <c r="G88" s="92">
        <f t="shared" si="50"/>
        <v>1359</v>
      </c>
      <c r="H88" s="92">
        <f t="shared" ref="H88:I90" si="51">H89</f>
        <v>1381.5</v>
      </c>
      <c r="I88" s="92">
        <f t="shared" si="51"/>
        <v>1381.5</v>
      </c>
      <c r="J88" s="92">
        <f>J89</f>
        <v>1381.5</v>
      </c>
      <c r="K88" s="92">
        <f t="shared" si="43"/>
        <v>101.65562913907284</v>
      </c>
    </row>
    <row r="89" spans="1:11" s="42" customFormat="1" ht="25.5" x14ac:dyDescent="0.25">
      <c r="A89" s="210" t="s">
        <v>228</v>
      </c>
      <c r="B89" s="211"/>
      <c r="C89" s="212"/>
      <c r="D89" s="95" t="s">
        <v>226</v>
      </c>
      <c r="E89" s="96">
        <f t="shared" si="49"/>
        <v>1358.17</v>
      </c>
      <c r="F89" s="96">
        <f t="shared" si="50"/>
        <v>1359</v>
      </c>
      <c r="G89" s="96">
        <f t="shared" si="50"/>
        <v>1359</v>
      </c>
      <c r="H89" s="96">
        <f t="shared" si="51"/>
        <v>1381.5</v>
      </c>
      <c r="I89" s="96">
        <f t="shared" si="51"/>
        <v>1381.5</v>
      </c>
      <c r="J89" s="96">
        <f>J90</f>
        <v>1381.5</v>
      </c>
      <c r="K89" s="96">
        <f t="shared" si="43"/>
        <v>101.65562913907284</v>
      </c>
    </row>
    <row r="90" spans="1:11" x14ac:dyDescent="0.25">
      <c r="A90" s="63">
        <v>3</v>
      </c>
      <c r="B90" s="64"/>
      <c r="C90" s="65"/>
      <c r="D90" s="65" t="s">
        <v>14</v>
      </c>
      <c r="E90" s="97">
        <f>E91</f>
        <v>1358.17</v>
      </c>
      <c r="F90" s="72">
        <f t="shared" si="50"/>
        <v>1359</v>
      </c>
      <c r="G90" s="72">
        <f t="shared" si="50"/>
        <v>1359</v>
      </c>
      <c r="H90" s="72">
        <f t="shared" si="51"/>
        <v>1381.5</v>
      </c>
      <c r="I90" s="72">
        <f t="shared" si="51"/>
        <v>1381.5</v>
      </c>
      <c r="J90" s="72">
        <f>J91</f>
        <v>1381.5</v>
      </c>
      <c r="K90" s="106">
        <f t="shared" si="43"/>
        <v>101.65562913907284</v>
      </c>
    </row>
    <row r="91" spans="1:11" x14ac:dyDescent="0.25">
      <c r="A91" s="63">
        <v>38</v>
      </c>
      <c r="B91" s="64"/>
      <c r="C91" s="65"/>
      <c r="D91" s="65" t="s">
        <v>60</v>
      </c>
      <c r="E91" s="97">
        <v>1358.17</v>
      </c>
      <c r="F91" s="72">
        <v>1359</v>
      </c>
      <c r="G91" s="72">
        <v>1359</v>
      </c>
      <c r="H91" s="72">
        <v>1381.5</v>
      </c>
      <c r="I91" s="72">
        <v>1381.5</v>
      </c>
      <c r="J91" s="72">
        <v>1381.5</v>
      </c>
      <c r="K91" s="106">
        <f t="shared" si="43"/>
        <v>101.65562913907284</v>
      </c>
    </row>
    <row r="92" spans="1:11" x14ac:dyDescent="0.25">
      <c r="A92" s="225" t="s">
        <v>131</v>
      </c>
      <c r="B92" s="226"/>
      <c r="C92" s="227"/>
      <c r="D92" s="90" t="s">
        <v>112</v>
      </c>
      <c r="E92" s="92">
        <f>E93+E97+E101</f>
        <v>29105.22</v>
      </c>
      <c r="F92" s="92"/>
      <c r="G92" s="92">
        <f>G93+G97+G101</f>
        <v>0</v>
      </c>
      <c r="H92" s="92">
        <f t="shared" ref="H92:I92" si="52">H93+H97</f>
        <v>0</v>
      </c>
      <c r="I92" s="92">
        <f t="shared" si="52"/>
        <v>0</v>
      </c>
      <c r="J92" s="92">
        <f>J93+J97</f>
        <v>0</v>
      </c>
      <c r="K92" s="92" t="e">
        <f t="shared" si="43"/>
        <v>#DIV/0!</v>
      </c>
    </row>
    <row r="93" spans="1:11" s="42" customFormat="1" x14ac:dyDescent="0.25">
      <c r="A93" s="210" t="s">
        <v>91</v>
      </c>
      <c r="B93" s="211"/>
      <c r="C93" s="212"/>
      <c r="D93" s="95" t="s">
        <v>12</v>
      </c>
      <c r="E93" s="104">
        <f>E94</f>
        <v>12014.64</v>
      </c>
      <c r="F93" s="104"/>
      <c r="G93" s="96">
        <f t="shared" ref="G93:I93" si="53">G94</f>
        <v>0</v>
      </c>
      <c r="H93" s="96">
        <f t="shared" si="53"/>
        <v>0</v>
      </c>
      <c r="I93" s="96">
        <f t="shared" si="53"/>
        <v>0</v>
      </c>
      <c r="J93" s="96">
        <f>J94</f>
        <v>0</v>
      </c>
      <c r="K93" s="96" t="e">
        <f t="shared" si="43"/>
        <v>#DIV/0!</v>
      </c>
    </row>
    <row r="94" spans="1:11" x14ac:dyDescent="0.25">
      <c r="A94" s="63">
        <v>3</v>
      </c>
      <c r="B94" s="64"/>
      <c r="C94" s="65"/>
      <c r="D94" s="65" t="s">
        <v>14</v>
      </c>
      <c r="E94" s="72">
        <f t="shared" ref="E94:G94" si="54">E95+E96</f>
        <v>12014.64</v>
      </c>
      <c r="F94" s="72"/>
      <c r="G94" s="72">
        <f t="shared" si="54"/>
        <v>0</v>
      </c>
      <c r="H94" s="72">
        <f>H95+H96</f>
        <v>0</v>
      </c>
      <c r="I94" s="72">
        <f t="shared" ref="I94" si="55">I95+I96</f>
        <v>0</v>
      </c>
      <c r="J94" s="72">
        <f>J95+J96</f>
        <v>0</v>
      </c>
      <c r="K94" s="106" t="e">
        <f t="shared" si="43"/>
        <v>#DIV/0!</v>
      </c>
    </row>
    <row r="95" spans="1:11" x14ac:dyDescent="0.25">
      <c r="A95" s="63">
        <v>31</v>
      </c>
      <c r="B95" s="64"/>
      <c r="C95" s="65"/>
      <c r="D95" s="65" t="s">
        <v>15</v>
      </c>
      <c r="E95" s="97">
        <v>12014.64</v>
      </c>
      <c r="F95" s="97"/>
      <c r="G95" s="72">
        <v>0</v>
      </c>
      <c r="H95" s="72"/>
      <c r="I95" s="72"/>
      <c r="J95" s="72"/>
      <c r="K95" s="106" t="e">
        <f t="shared" si="43"/>
        <v>#DIV/0!</v>
      </c>
    </row>
    <row r="96" spans="1:11" x14ac:dyDescent="0.25">
      <c r="A96" s="63">
        <v>32</v>
      </c>
      <c r="B96" s="64"/>
      <c r="C96" s="65"/>
      <c r="D96" s="65" t="s">
        <v>28</v>
      </c>
      <c r="E96" s="97"/>
      <c r="F96" s="97"/>
      <c r="G96" s="72"/>
      <c r="H96" s="72"/>
      <c r="I96" s="72"/>
      <c r="J96" s="72"/>
      <c r="K96" s="106" t="e">
        <f t="shared" si="43"/>
        <v>#DIV/0!</v>
      </c>
    </row>
    <row r="97" spans="1:11" s="42" customFormat="1" ht="15" customHeight="1" x14ac:dyDescent="0.25">
      <c r="A97" s="210" t="s">
        <v>110</v>
      </c>
      <c r="B97" s="211"/>
      <c r="C97" s="212"/>
      <c r="D97" s="95" t="s">
        <v>111</v>
      </c>
      <c r="E97" s="96">
        <f t="shared" ref="E97" si="56">E98</f>
        <v>5332.27</v>
      </c>
      <c r="F97" s="96"/>
      <c r="G97" s="96">
        <f>G98</f>
        <v>0</v>
      </c>
      <c r="H97" s="96">
        <f t="shared" ref="H97:I97" si="57">H98</f>
        <v>0</v>
      </c>
      <c r="I97" s="96">
        <f t="shared" si="57"/>
        <v>0</v>
      </c>
      <c r="J97" s="96">
        <f>J98</f>
        <v>0</v>
      </c>
      <c r="K97" s="96" t="e">
        <f t="shared" si="43"/>
        <v>#DIV/0!</v>
      </c>
    </row>
    <row r="98" spans="1:11" x14ac:dyDescent="0.25">
      <c r="A98" s="63">
        <v>3</v>
      </c>
      <c r="B98" s="64"/>
      <c r="C98" s="65"/>
      <c r="D98" s="65" t="s">
        <v>14</v>
      </c>
      <c r="E98" s="72">
        <f t="shared" ref="E98:G98" si="58">E99+E100</f>
        <v>5332.27</v>
      </c>
      <c r="F98" s="72"/>
      <c r="G98" s="72">
        <f t="shared" si="58"/>
        <v>0</v>
      </c>
      <c r="H98" s="72">
        <f>H99+H100</f>
        <v>0</v>
      </c>
      <c r="I98" s="72">
        <f t="shared" ref="I98:J98" si="59">I99+I100</f>
        <v>0</v>
      </c>
      <c r="J98" s="72">
        <f t="shared" si="59"/>
        <v>0</v>
      </c>
      <c r="K98" s="106" t="e">
        <f t="shared" si="43"/>
        <v>#DIV/0!</v>
      </c>
    </row>
    <row r="99" spans="1:11" x14ac:dyDescent="0.25">
      <c r="A99" s="63">
        <v>31</v>
      </c>
      <c r="B99" s="64"/>
      <c r="C99" s="65"/>
      <c r="D99" s="65" t="s">
        <v>15</v>
      </c>
      <c r="E99" s="97">
        <v>5332.27</v>
      </c>
      <c r="F99" s="97"/>
      <c r="G99" s="72">
        <v>0</v>
      </c>
      <c r="H99" s="72"/>
      <c r="I99" s="72"/>
      <c r="J99" s="72"/>
      <c r="K99" s="106" t="e">
        <f t="shared" si="43"/>
        <v>#DIV/0!</v>
      </c>
    </row>
    <row r="100" spans="1:11" x14ac:dyDescent="0.25">
      <c r="A100" s="63">
        <v>32</v>
      </c>
      <c r="B100" s="64"/>
      <c r="C100" s="65"/>
      <c r="D100" s="65" t="s">
        <v>28</v>
      </c>
      <c r="E100" s="97"/>
      <c r="F100" s="97"/>
      <c r="G100" s="72"/>
      <c r="H100" s="72"/>
      <c r="I100" s="72"/>
      <c r="J100" s="72"/>
      <c r="K100" s="106" t="e">
        <f t="shared" si="43"/>
        <v>#DIV/0!</v>
      </c>
    </row>
    <row r="101" spans="1:11" ht="15" customHeight="1" x14ac:dyDescent="0.25">
      <c r="A101" s="210" t="s">
        <v>153</v>
      </c>
      <c r="B101" s="211"/>
      <c r="C101" s="212"/>
      <c r="D101" s="118" t="s">
        <v>154</v>
      </c>
      <c r="E101" s="96">
        <f>E102</f>
        <v>11758.31</v>
      </c>
      <c r="F101" s="96"/>
      <c r="G101" s="96">
        <f>G102</f>
        <v>0</v>
      </c>
      <c r="H101" s="96"/>
      <c r="I101" s="96"/>
      <c r="J101" s="96"/>
      <c r="K101" s="96" t="e">
        <f t="shared" si="43"/>
        <v>#DIV/0!</v>
      </c>
    </row>
    <row r="102" spans="1:11" x14ac:dyDescent="0.25">
      <c r="A102" s="119">
        <v>3</v>
      </c>
      <c r="B102" s="120"/>
      <c r="C102" s="121"/>
      <c r="D102" s="121" t="s">
        <v>14</v>
      </c>
      <c r="E102" s="97">
        <f>E103</f>
        <v>11758.31</v>
      </c>
      <c r="F102" s="97"/>
      <c r="G102" s="72">
        <f>G103</f>
        <v>0</v>
      </c>
      <c r="H102" s="72"/>
      <c r="I102" s="72"/>
      <c r="J102" s="72"/>
      <c r="K102" s="106" t="e">
        <f t="shared" si="43"/>
        <v>#DIV/0!</v>
      </c>
    </row>
    <row r="103" spans="1:11" x14ac:dyDescent="0.25">
      <c r="A103" s="119">
        <v>31</v>
      </c>
      <c r="B103" s="120"/>
      <c r="C103" s="121"/>
      <c r="D103" s="121" t="s">
        <v>15</v>
      </c>
      <c r="E103" s="97">
        <v>11758.31</v>
      </c>
      <c r="F103" s="97"/>
      <c r="G103" s="72">
        <v>0</v>
      </c>
      <c r="H103" s="72"/>
      <c r="I103" s="72"/>
      <c r="J103" s="72"/>
      <c r="K103" s="106" t="e">
        <f t="shared" si="43"/>
        <v>#DIV/0!</v>
      </c>
    </row>
    <row r="104" spans="1:11" ht="25.5" x14ac:dyDescent="0.25">
      <c r="A104" s="225" t="s">
        <v>132</v>
      </c>
      <c r="B104" s="226"/>
      <c r="C104" s="227"/>
      <c r="D104" s="90" t="s">
        <v>192</v>
      </c>
      <c r="E104" s="92">
        <f t="shared" ref="E104" si="60">E105+E121+E113+E125+E117</f>
        <v>21975.82</v>
      </c>
      <c r="F104" s="92">
        <f>F105+F121+F113+F125+F117</f>
        <v>127214.52999999998</v>
      </c>
      <c r="G104" s="92">
        <f>G105+G121+G113+G125+G117</f>
        <v>127214.52999999998</v>
      </c>
      <c r="H104" s="92">
        <f>H105+H121+H113+H125+H109</f>
        <v>94293.58</v>
      </c>
      <c r="I104" s="92">
        <f t="shared" ref="I104" si="61">I105+I121+I113+I125</f>
        <v>66005.490000000005</v>
      </c>
      <c r="J104" s="92">
        <f>J105+J121+J113+J125</f>
        <v>0</v>
      </c>
      <c r="K104" s="92">
        <f t="shared" si="43"/>
        <v>74.12170606612311</v>
      </c>
    </row>
    <row r="105" spans="1:11" ht="15" customHeight="1" x14ac:dyDescent="0.25">
      <c r="A105" s="210" t="s">
        <v>91</v>
      </c>
      <c r="B105" s="211"/>
      <c r="C105" s="212"/>
      <c r="D105" s="95" t="s">
        <v>12</v>
      </c>
      <c r="E105" s="93">
        <f t="shared" ref="E105:G105" si="62">E106</f>
        <v>10119.85</v>
      </c>
      <c r="F105" s="93">
        <v>58582.289999999994</v>
      </c>
      <c r="G105" s="93">
        <f t="shared" si="62"/>
        <v>58582.289999999994</v>
      </c>
      <c r="H105" s="93">
        <f>H106</f>
        <v>43422.189999999995</v>
      </c>
      <c r="I105" s="93">
        <f t="shared" ref="I105" si="63">I106</f>
        <v>30395.53</v>
      </c>
      <c r="J105" s="93">
        <f>J106</f>
        <v>0</v>
      </c>
      <c r="K105" s="96">
        <f t="shared" si="43"/>
        <v>74.1217012854909</v>
      </c>
    </row>
    <row r="106" spans="1:11" ht="15" customHeight="1" x14ac:dyDescent="0.25">
      <c r="A106" s="63">
        <v>3</v>
      </c>
      <c r="B106" s="64"/>
      <c r="C106" s="65"/>
      <c r="D106" s="65" t="s">
        <v>14</v>
      </c>
      <c r="E106" s="97">
        <f>E107+E108</f>
        <v>10119.85</v>
      </c>
      <c r="F106" s="97">
        <v>58582.289999999994</v>
      </c>
      <c r="G106" s="72">
        <f t="shared" ref="G106:I106" si="64">G107+G108</f>
        <v>58582.289999999994</v>
      </c>
      <c r="H106" s="72">
        <f t="shared" si="64"/>
        <v>43422.189999999995</v>
      </c>
      <c r="I106" s="72">
        <f t="shared" si="64"/>
        <v>30395.53</v>
      </c>
      <c r="J106" s="72">
        <f>J107+J108</f>
        <v>0</v>
      </c>
      <c r="K106" s="106">
        <f t="shared" si="43"/>
        <v>74.1217012854909</v>
      </c>
    </row>
    <row r="107" spans="1:11" ht="15" customHeight="1" x14ac:dyDescent="0.25">
      <c r="A107" s="63">
        <v>31</v>
      </c>
      <c r="B107" s="64"/>
      <c r="C107" s="65"/>
      <c r="D107" s="65" t="s">
        <v>15</v>
      </c>
      <c r="E107" s="97">
        <v>10050.77</v>
      </c>
      <c r="F107" s="97">
        <v>54870.09</v>
      </c>
      <c r="G107" s="72">
        <v>54870.09</v>
      </c>
      <c r="H107" s="72">
        <v>40097.199999999997</v>
      </c>
      <c r="I107" s="72">
        <v>28068.04</v>
      </c>
      <c r="J107" s="72">
        <v>0</v>
      </c>
      <c r="K107" s="106">
        <f t="shared" si="43"/>
        <v>73.076606945605519</v>
      </c>
    </row>
    <row r="108" spans="1:11" ht="15" customHeight="1" x14ac:dyDescent="0.25">
      <c r="A108" s="63">
        <v>32</v>
      </c>
      <c r="B108" s="64"/>
      <c r="C108" s="65"/>
      <c r="D108" s="65" t="s">
        <v>28</v>
      </c>
      <c r="E108" s="97">
        <v>69.08</v>
      </c>
      <c r="F108" s="97">
        <v>3712.2</v>
      </c>
      <c r="G108" s="72">
        <v>3712.2</v>
      </c>
      <c r="H108" s="72">
        <v>3324.99</v>
      </c>
      <c r="I108" s="72">
        <v>2327.4899999999998</v>
      </c>
      <c r="J108" s="72">
        <v>0</v>
      </c>
      <c r="K108" s="106">
        <f t="shared" si="43"/>
        <v>89.56925812186843</v>
      </c>
    </row>
    <row r="109" spans="1:11" ht="15" customHeight="1" x14ac:dyDescent="0.25">
      <c r="A109" s="210" t="s">
        <v>218</v>
      </c>
      <c r="B109" s="211"/>
      <c r="C109" s="212"/>
      <c r="D109" s="168" t="s">
        <v>219</v>
      </c>
      <c r="E109" s="93"/>
      <c r="F109" s="93"/>
      <c r="G109" s="93"/>
      <c r="H109" s="93">
        <f>H110</f>
        <v>18536.460000000003</v>
      </c>
      <c r="I109" s="93"/>
      <c r="J109" s="93"/>
      <c r="K109" s="96" t="e">
        <f t="shared" si="43"/>
        <v>#DIV/0!</v>
      </c>
    </row>
    <row r="110" spans="1:11" ht="15" customHeight="1" x14ac:dyDescent="0.25">
      <c r="A110" s="169">
        <v>3</v>
      </c>
      <c r="B110" s="170"/>
      <c r="C110" s="171"/>
      <c r="D110" s="171" t="s">
        <v>14</v>
      </c>
      <c r="E110" s="97"/>
      <c r="F110" s="97"/>
      <c r="G110" s="72"/>
      <c r="H110" s="72">
        <f>H111+H112</f>
        <v>18536.460000000003</v>
      </c>
      <c r="I110" s="72"/>
      <c r="J110" s="72"/>
      <c r="K110" s="106" t="e">
        <f t="shared" si="43"/>
        <v>#DIV/0!</v>
      </c>
    </row>
    <row r="111" spans="1:11" ht="15" customHeight="1" x14ac:dyDescent="0.25">
      <c r="A111" s="169">
        <v>31</v>
      </c>
      <c r="B111" s="170"/>
      <c r="C111" s="171"/>
      <c r="D111" s="171" t="s">
        <v>15</v>
      </c>
      <c r="E111" s="97"/>
      <c r="F111" s="97"/>
      <c r="G111" s="72"/>
      <c r="H111" s="72">
        <v>17117.060000000001</v>
      </c>
      <c r="I111" s="72"/>
      <c r="J111" s="72"/>
      <c r="K111" s="106" t="e">
        <f t="shared" si="43"/>
        <v>#DIV/0!</v>
      </c>
    </row>
    <row r="112" spans="1:11" ht="15" customHeight="1" x14ac:dyDescent="0.25">
      <c r="A112" s="169">
        <v>32</v>
      </c>
      <c r="B112" s="170"/>
      <c r="C112" s="171"/>
      <c r="D112" s="171" t="s">
        <v>28</v>
      </c>
      <c r="E112" s="97"/>
      <c r="F112" s="97"/>
      <c r="G112" s="72"/>
      <c r="H112" s="72">
        <v>1419.4</v>
      </c>
      <c r="I112" s="72"/>
      <c r="J112" s="72"/>
      <c r="K112" s="106" t="e">
        <f t="shared" si="43"/>
        <v>#DIV/0!</v>
      </c>
    </row>
    <row r="113" spans="1:11" ht="29.25" customHeight="1" x14ac:dyDescent="0.25">
      <c r="A113" s="210" t="s">
        <v>230</v>
      </c>
      <c r="B113" s="211"/>
      <c r="C113" s="212"/>
      <c r="D113" s="118" t="s">
        <v>231</v>
      </c>
      <c r="E113" s="93">
        <f t="shared" ref="E113" si="65">E114</f>
        <v>1778.51</v>
      </c>
      <c r="F113" s="93">
        <v>6933.44</v>
      </c>
      <c r="G113" s="93">
        <f>G114</f>
        <v>6933.44</v>
      </c>
      <c r="H113" s="93">
        <f t="shared" ref="H113:I113" si="66">H114</f>
        <v>4850.24</v>
      </c>
      <c r="I113" s="93">
        <f t="shared" si="66"/>
        <v>5341.49</v>
      </c>
      <c r="J113" s="93">
        <f>J114</f>
        <v>0</v>
      </c>
      <c r="K113" s="96">
        <f t="shared" si="43"/>
        <v>69.954308395255467</v>
      </c>
    </row>
    <row r="114" spans="1:11" ht="15" customHeight="1" x14ac:dyDescent="0.25">
      <c r="A114" s="119">
        <v>3</v>
      </c>
      <c r="B114" s="120"/>
      <c r="C114" s="121"/>
      <c r="D114" s="121" t="s">
        <v>14</v>
      </c>
      <c r="E114" s="97">
        <f>E115+E116</f>
        <v>1778.51</v>
      </c>
      <c r="F114" s="97">
        <v>6933.44</v>
      </c>
      <c r="G114" s="72">
        <f>G115+G116</f>
        <v>6933.44</v>
      </c>
      <c r="H114" s="72">
        <f t="shared" ref="H114:I114" si="67">H115+H116</f>
        <v>4850.24</v>
      </c>
      <c r="I114" s="72">
        <f t="shared" si="67"/>
        <v>5341.49</v>
      </c>
      <c r="J114" s="72">
        <f>J115+J116</f>
        <v>0</v>
      </c>
      <c r="K114" s="106">
        <f t="shared" si="43"/>
        <v>69.954308395255467</v>
      </c>
    </row>
    <row r="115" spans="1:11" ht="15" customHeight="1" x14ac:dyDescent="0.25">
      <c r="A115" s="119">
        <v>31</v>
      </c>
      <c r="B115" s="120"/>
      <c r="C115" s="121"/>
      <c r="D115" s="121" t="s">
        <v>15</v>
      </c>
      <c r="E115" s="97">
        <v>1766.37</v>
      </c>
      <c r="F115" s="97">
        <v>6606.44</v>
      </c>
      <c r="G115" s="72">
        <v>6606.44</v>
      </c>
      <c r="H115" s="72">
        <v>4478.84</v>
      </c>
      <c r="I115" s="72">
        <v>4932.4799999999996</v>
      </c>
      <c r="J115" s="72">
        <v>0</v>
      </c>
      <c r="K115" s="106">
        <f t="shared" si="43"/>
        <v>67.79506057725493</v>
      </c>
    </row>
    <row r="116" spans="1:11" ht="15" customHeight="1" x14ac:dyDescent="0.25">
      <c r="A116" s="153">
        <v>32</v>
      </c>
      <c r="B116" s="154"/>
      <c r="C116" s="155"/>
      <c r="D116" s="155" t="s">
        <v>28</v>
      </c>
      <c r="E116" s="97">
        <v>12.14</v>
      </c>
      <c r="F116" s="97">
        <v>327</v>
      </c>
      <c r="G116" s="72">
        <v>327</v>
      </c>
      <c r="H116" s="72">
        <v>371.4</v>
      </c>
      <c r="I116" s="72">
        <v>409.01</v>
      </c>
      <c r="J116" s="72">
        <v>0</v>
      </c>
      <c r="K116" s="106">
        <f t="shared" si="43"/>
        <v>113.57798165137613</v>
      </c>
    </row>
    <row r="117" spans="1:11" ht="15" customHeight="1" x14ac:dyDescent="0.25">
      <c r="A117" s="210" t="s">
        <v>212</v>
      </c>
      <c r="B117" s="211"/>
      <c r="C117" s="212"/>
      <c r="D117" s="156" t="s">
        <v>213</v>
      </c>
      <c r="E117" s="93">
        <f t="shared" ref="E117" si="68">E118</f>
        <v>0</v>
      </c>
      <c r="F117" s="93">
        <v>3361.4</v>
      </c>
      <c r="G117" s="93">
        <f>G118</f>
        <v>3361.4</v>
      </c>
      <c r="H117" s="93">
        <f t="shared" ref="H117:I117" si="69">H118</f>
        <v>0</v>
      </c>
      <c r="I117" s="93">
        <f t="shared" si="69"/>
        <v>0</v>
      </c>
      <c r="J117" s="93">
        <f>J118</f>
        <v>0</v>
      </c>
      <c r="K117" s="96">
        <f t="shared" si="43"/>
        <v>0</v>
      </c>
    </row>
    <row r="118" spans="1:11" ht="15" customHeight="1" x14ac:dyDescent="0.25">
      <c r="A118" s="158">
        <v>3</v>
      </c>
      <c r="B118" s="159"/>
      <c r="C118" s="160"/>
      <c r="D118" s="160" t="s">
        <v>14</v>
      </c>
      <c r="E118" s="97"/>
      <c r="F118" s="97">
        <v>3361.4</v>
      </c>
      <c r="G118" s="72">
        <f>G119+G120</f>
        <v>3361.4</v>
      </c>
      <c r="H118" s="72"/>
      <c r="I118" s="72"/>
      <c r="J118" s="72"/>
      <c r="K118" s="106">
        <f t="shared" si="43"/>
        <v>0</v>
      </c>
    </row>
    <row r="119" spans="1:11" ht="15" customHeight="1" x14ac:dyDescent="0.25">
      <c r="A119" s="158">
        <v>31</v>
      </c>
      <c r="B119" s="159"/>
      <c r="C119" s="160"/>
      <c r="D119" s="160" t="s">
        <v>15</v>
      </c>
      <c r="E119" s="97"/>
      <c r="F119" s="97">
        <v>3036.04</v>
      </c>
      <c r="G119" s="72">
        <v>3036.04</v>
      </c>
      <c r="H119" s="72"/>
      <c r="I119" s="72"/>
      <c r="J119" s="72"/>
      <c r="K119" s="106">
        <f t="shared" si="43"/>
        <v>0</v>
      </c>
    </row>
    <row r="120" spans="1:11" ht="15" customHeight="1" x14ac:dyDescent="0.25">
      <c r="A120" s="158">
        <v>32</v>
      </c>
      <c r="B120" s="159"/>
      <c r="C120" s="160"/>
      <c r="D120" s="160" t="s">
        <v>28</v>
      </c>
      <c r="E120" s="97"/>
      <c r="F120" s="97">
        <v>325.36</v>
      </c>
      <c r="G120" s="72">
        <v>325.36</v>
      </c>
      <c r="H120" s="72"/>
      <c r="I120" s="72"/>
      <c r="J120" s="72"/>
      <c r="K120" s="106">
        <f t="shared" si="43"/>
        <v>0</v>
      </c>
    </row>
    <row r="121" spans="1:11" ht="28.5" customHeight="1" x14ac:dyDescent="0.25">
      <c r="A121" s="210" t="s">
        <v>232</v>
      </c>
      <c r="B121" s="211"/>
      <c r="C121" s="212"/>
      <c r="D121" s="95" t="s">
        <v>233</v>
      </c>
      <c r="E121" s="93">
        <f t="shared" ref="E121:G121" si="70">E122</f>
        <v>10077.460000000001</v>
      </c>
      <c r="F121" s="93">
        <v>39289.279999999999</v>
      </c>
      <c r="G121" s="93">
        <f t="shared" si="70"/>
        <v>39289.279999999999</v>
      </c>
      <c r="H121" s="93">
        <f>H122</f>
        <v>27484.69</v>
      </c>
      <c r="I121" s="93">
        <f t="shared" ref="I121" si="71">I122</f>
        <v>30268.47</v>
      </c>
      <c r="J121" s="93">
        <f>J122</f>
        <v>0</v>
      </c>
      <c r="K121" s="96">
        <f t="shared" si="43"/>
        <v>69.954679749794352</v>
      </c>
    </row>
    <row r="122" spans="1:11" ht="15" customHeight="1" x14ac:dyDescent="0.25">
      <c r="A122" s="63">
        <v>3</v>
      </c>
      <c r="B122" s="64"/>
      <c r="C122" s="65"/>
      <c r="D122" s="65" t="s">
        <v>14</v>
      </c>
      <c r="E122" s="72">
        <f>E123+E124</f>
        <v>10077.460000000001</v>
      </c>
      <c r="F122" s="72">
        <v>39289.279999999999</v>
      </c>
      <c r="G122" s="72">
        <f>G123+G124</f>
        <v>39289.279999999999</v>
      </c>
      <c r="H122" s="72">
        <f>H123+H124</f>
        <v>27484.69</v>
      </c>
      <c r="I122" s="72">
        <f>I123+I124</f>
        <v>30268.47</v>
      </c>
      <c r="J122" s="72">
        <f>J123+J124</f>
        <v>0</v>
      </c>
      <c r="K122" s="106">
        <f t="shared" si="43"/>
        <v>69.954679749794352</v>
      </c>
    </row>
    <row r="123" spans="1:11" x14ac:dyDescent="0.25">
      <c r="A123" s="63">
        <v>31</v>
      </c>
      <c r="B123" s="64"/>
      <c r="C123" s="65"/>
      <c r="D123" s="65" t="s">
        <v>15</v>
      </c>
      <c r="E123" s="97">
        <v>10008.68</v>
      </c>
      <c r="F123" s="97">
        <v>37436.400000000001</v>
      </c>
      <c r="G123" s="72">
        <v>37436.400000000001</v>
      </c>
      <c r="H123" s="72">
        <v>25380.09</v>
      </c>
      <c r="I123" s="72">
        <v>27950.71</v>
      </c>
      <c r="J123" s="72">
        <v>0</v>
      </c>
      <c r="K123" s="106">
        <f t="shared" si="43"/>
        <v>67.795220694297527</v>
      </c>
    </row>
    <row r="124" spans="1:11" x14ac:dyDescent="0.25">
      <c r="A124" s="63">
        <v>32</v>
      </c>
      <c r="B124" s="64"/>
      <c r="C124" s="65"/>
      <c r="D124" s="65" t="s">
        <v>28</v>
      </c>
      <c r="E124" s="97">
        <v>68.78</v>
      </c>
      <c r="F124" s="97">
        <v>1852.88</v>
      </c>
      <c r="G124" s="72">
        <v>1852.88</v>
      </c>
      <c r="H124" s="72">
        <v>2104.6</v>
      </c>
      <c r="I124" s="72">
        <v>2317.7600000000002</v>
      </c>
      <c r="J124" s="72">
        <v>0</v>
      </c>
      <c r="K124" s="106">
        <f t="shared" si="43"/>
        <v>113.58533742066403</v>
      </c>
    </row>
    <row r="125" spans="1:11" x14ac:dyDescent="0.25">
      <c r="A125" s="210" t="s">
        <v>153</v>
      </c>
      <c r="B125" s="211"/>
      <c r="C125" s="212"/>
      <c r="D125" s="156" t="s">
        <v>214</v>
      </c>
      <c r="E125" s="93">
        <f t="shared" ref="E125:G125" si="72">E126</f>
        <v>0</v>
      </c>
      <c r="F125" s="93">
        <v>19048.12</v>
      </c>
      <c r="G125" s="93">
        <f t="shared" si="72"/>
        <v>19048.12</v>
      </c>
      <c r="H125" s="93">
        <f>H126</f>
        <v>0</v>
      </c>
      <c r="I125" s="93">
        <f t="shared" ref="I125" si="73">I126</f>
        <v>0</v>
      </c>
      <c r="J125" s="93">
        <f>J126</f>
        <v>0</v>
      </c>
      <c r="K125" s="96">
        <f t="shared" si="43"/>
        <v>0</v>
      </c>
    </row>
    <row r="126" spans="1:11" x14ac:dyDescent="0.25">
      <c r="A126" s="158">
        <v>3</v>
      </c>
      <c r="B126" s="159"/>
      <c r="C126" s="159"/>
      <c r="D126" s="166" t="s">
        <v>14</v>
      </c>
      <c r="E126" s="97"/>
      <c r="F126" s="97">
        <v>19048.12</v>
      </c>
      <c r="G126" s="72">
        <f>G127+G128</f>
        <v>19048.12</v>
      </c>
      <c r="H126" s="72"/>
      <c r="I126" s="72"/>
      <c r="J126" s="72"/>
      <c r="K126" s="106">
        <f t="shared" si="43"/>
        <v>0</v>
      </c>
    </row>
    <row r="127" spans="1:11" x14ac:dyDescent="0.25">
      <c r="A127" s="158">
        <v>31</v>
      </c>
      <c r="B127" s="159"/>
      <c r="C127" s="159"/>
      <c r="D127" s="166" t="s">
        <v>15</v>
      </c>
      <c r="E127" s="97"/>
      <c r="F127" s="97">
        <v>17204.32</v>
      </c>
      <c r="G127" s="72">
        <v>17204.32</v>
      </c>
      <c r="H127" s="72"/>
      <c r="I127" s="72"/>
      <c r="J127" s="72"/>
      <c r="K127" s="106">
        <f t="shared" si="43"/>
        <v>0</v>
      </c>
    </row>
    <row r="128" spans="1:11" x14ac:dyDescent="0.25">
      <c r="A128" s="165">
        <v>32</v>
      </c>
      <c r="D128" s="167" t="s">
        <v>28</v>
      </c>
      <c r="E128" s="167"/>
      <c r="F128" s="167">
        <v>1843.8</v>
      </c>
      <c r="G128" s="72">
        <v>1843.8</v>
      </c>
      <c r="H128" s="167"/>
      <c r="I128" s="167"/>
      <c r="J128" s="167"/>
      <c r="K128" s="106">
        <f t="shared" si="43"/>
        <v>0</v>
      </c>
    </row>
    <row r="129" spans="1:11" ht="25.5" customHeight="1" x14ac:dyDescent="0.25">
      <c r="A129" s="225" t="s">
        <v>156</v>
      </c>
      <c r="B129" s="226"/>
      <c r="C129" s="227"/>
      <c r="D129" s="90" t="s">
        <v>155</v>
      </c>
      <c r="E129" s="92">
        <f t="shared" ref="E129" si="74">E130</f>
        <v>1578.88</v>
      </c>
      <c r="F129" s="92"/>
      <c r="G129" s="92">
        <f>G130</f>
        <v>1545</v>
      </c>
      <c r="H129" s="92">
        <f t="shared" ref="H129:I129" si="75">H130</f>
        <v>0</v>
      </c>
      <c r="I129" s="92">
        <f t="shared" si="75"/>
        <v>0</v>
      </c>
      <c r="J129" s="92">
        <f>J130</f>
        <v>0</v>
      </c>
      <c r="K129" s="92">
        <f t="shared" ref="K129:K181" si="76">(H129/G129)*100</f>
        <v>0</v>
      </c>
    </row>
    <row r="130" spans="1:11" s="42" customFormat="1" x14ac:dyDescent="0.25">
      <c r="A130" s="210" t="s">
        <v>106</v>
      </c>
      <c r="B130" s="211"/>
      <c r="C130" s="212"/>
      <c r="D130" s="95" t="s">
        <v>107</v>
      </c>
      <c r="E130" s="96">
        <f t="shared" ref="E130" si="77">E132</f>
        <v>1578.88</v>
      </c>
      <c r="F130" s="96"/>
      <c r="G130" s="96">
        <f>G132</f>
        <v>1545</v>
      </c>
      <c r="H130" s="96">
        <f t="shared" ref="H130:I130" si="78">H132</f>
        <v>0</v>
      </c>
      <c r="I130" s="96">
        <f t="shared" si="78"/>
        <v>0</v>
      </c>
      <c r="J130" s="96">
        <f>J132</f>
        <v>0</v>
      </c>
      <c r="K130" s="96">
        <f t="shared" si="76"/>
        <v>0</v>
      </c>
    </row>
    <row r="131" spans="1:11" x14ac:dyDescent="0.25">
      <c r="A131" s="63">
        <v>3</v>
      </c>
      <c r="B131" s="64"/>
      <c r="C131" s="65"/>
      <c r="D131" s="65" t="s">
        <v>14</v>
      </c>
      <c r="E131" s="72">
        <f t="shared" ref="E131" si="79">E132</f>
        <v>1578.88</v>
      </c>
      <c r="F131" s="72"/>
      <c r="G131" s="72">
        <f>G132</f>
        <v>1545</v>
      </c>
      <c r="H131" s="72">
        <f t="shared" ref="H131:I131" si="80">H132</f>
        <v>0</v>
      </c>
      <c r="I131" s="72">
        <f t="shared" si="80"/>
        <v>0</v>
      </c>
      <c r="J131" s="72">
        <f>J132</f>
        <v>0</v>
      </c>
      <c r="K131" s="106">
        <f t="shared" si="76"/>
        <v>0</v>
      </c>
    </row>
    <row r="132" spans="1:11" x14ac:dyDescent="0.25">
      <c r="A132" s="63">
        <v>32</v>
      </c>
      <c r="B132" s="64"/>
      <c r="C132" s="65"/>
      <c r="D132" s="65" t="s">
        <v>28</v>
      </c>
      <c r="E132" s="97">
        <v>1578.88</v>
      </c>
      <c r="F132" s="97"/>
      <c r="G132" s="72">
        <v>1545</v>
      </c>
      <c r="H132" s="72">
        <v>0</v>
      </c>
      <c r="I132" s="72">
        <v>0</v>
      </c>
      <c r="J132" s="72">
        <v>0</v>
      </c>
      <c r="K132" s="106">
        <f t="shared" si="76"/>
        <v>0</v>
      </c>
    </row>
    <row r="133" spans="1:11" ht="30" x14ac:dyDescent="0.25">
      <c r="A133" s="219" t="s">
        <v>113</v>
      </c>
      <c r="B133" s="220"/>
      <c r="C133" s="221"/>
      <c r="D133" s="178" t="s">
        <v>114</v>
      </c>
      <c r="E133" s="179">
        <f t="shared" ref="E133:J133" si="81">E134+E157+E188+E194</f>
        <v>3037291.7600000002</v>
      </c>
      <c r="F133" s="179">
        <f t="shared" si="81"/>
        <v>3395855.673</v>
      </c>
      <c r="G133" s="179">
        <f t="shared" si="81"/>
        <v>3390648.49</v>
      </c>
      <c r="H133" s="179">
        <f t="shared" si="81"/>
        <v>3544554.92</v>
      </c>
      <c r="I133" s="179">
        <f t="shared" si="81"/>
        <v>3564554.92</v>
      </c>
      <c r="J133" s="179">
        <f t="shared" si="81"/>
        <v>3584554.92</v>
      </c>
      <c r="K133" s="179">
        <f t="shared" si="76"/>
        <v>104.53914436881068</v>
      </c>
    </row>
    <row r="134" spans="1:11" x14ac:dyDescent="0.25">
      <c r="A134" s="222" t="s">
        <v>115</v>
      </c>
      <c r="B134" s="223"/>
      <c r="C134" s="224"/>
      <c r="D134" s="90" t="s">
        <v>116</v>
      </c>
      <c r="E134" s="92">
        <f>E135+E140+E143+E147+E151+E154</f>
        <v>2879399.49</v>
      </c>
      <c r="F134" s="92">
        <f t="shared" ref="F134:I134" si="82">F135+F140+F143+F147+F151+F154</f>
        <v>3274050.42</v>
      </c>
      <c r="G134" s="92">
        <f t="shared" si="82"/>
        <v>3272637.39</v>
      </c>
      <c r="H134" s="92">
        <f t="shared" si="82"/>
        <v>3421136.9</v>
      </c>
      <c r="I134" s="92">
        <f t="shared" si="82"/>
        <v>3441136.9</v>
      </c>
      <c r="J134" s="92">
        <f>J135+J140+J143+J147+J151+J154</f>
        <v>3461136.9</v>
      </c>
      <c r="K134" s="92">
        <f t="shared" si="76"/>
        <v>104.53760964944546</v>
      </c>
    </row>
    <row r="135" spans="1:11" x14ac:dyDescent="0.25">
      <c r="A135" s="210" t="s">
        <v>117</v>
      </c>
      <c r="B135" s="211"/>
      <c r="C135" s="212"/>
      <c r="D135" s="95" t="s">
        <v>47</v>
      </c>
      <c r="E135" s="93">
        <f>E136</f>
        <v>4956.0599999999995</v>
      </c>
      <c r="F135" s="93">
        <f t="shared" ref="F135:I135" si="83">F136</f>
        <v>2206.92</v>
      </c>
      <c r="G135" s="93">
        <f t="shared" si="83"/>
        <v>3206.92</v>
      </c>
      <c r="H135" s="93">
        <f t="shared" si="83"/>
        <v>2700</v>
      </c>
      <c r="I135" s="93">
        <f t="shared" si="83"/>
        <v>2700</v>
      </c>
      <c r="J135" s="93">
        <f>J136</f>
        <v>2700</v>
      </c>
      <c r="K135" s="96">
        <f t="shared" si="76"/>
        <v>84.192932782857071</v>
      </c>
    </row>
    <row r="136" spans="1:11" x14ac:dyDescent="0.25">
      <c r="A136" s="63">
        <v>3</v>
      </c>
      <c r="B136" s="64"/>
      <c r="C136" s="65"/>
      <c r="D136" s="65" t="s">
        <v>14</v>
      </c>
      <c r="E136" s="72">
        <f>E137+E138+E139</f>
        <v>4956.0599999999995</v>
      </c>
      <c r="F136" s="72">
        <v>2206.92</v>
      </c>
      <c r="G136" s="72">
        <f t="shared" ref="G136:I136" si="84">G137+G138</f>
        <v>3206.92</v>
      </c>
      <c r="H136" s="72">
        <f t="shared" si="84"/>
        <v>2700</v>
      </c>
      <c r="I136" s="72">
        <f t="shared" si="84"/>
        <v>2700</v>
      </c>
      <c r="J136" s="72">
        <f>J137+J138</f>
        <v>2700</v>
      </c>
      <c r="K136" s="106">
        <f t="shared" si="76"/>
        <v>84.192932782857071</v>
      </c>
    </row>
    <row r="137" spans="1:11" x14ac:dyDescent="0.25">
      <c r="A137" s="63">
        <v>31</v>
      </c>
      <c r="B137" s="64"/>
      <c r="C137" s="65"/>
      <c r="D137" s="65" t="s">
        <v>15</v>
      </c>
      <c r="E137" s="97">
        <v>0</v>
      </c>
      <c r="F137" s="97">
        <v>400</v>
      </c>
      <c r="G137" s="72">
        <v>400</v>
      </c>
      <c r="H137" s="72">
        <v>700</v>
      </c>
      <c r="I137" s="72">
        <v>700</v>
      </c>
      <c r="J137" s="72">
        <v>700</v>
      </c>
      <c r="K137" s="106">
        <f t="shared" si="76"/>
        <v>175</v>
      </c>
    </row>
    <row r="138" spans="1:11" x14ac:dyDescent="0.25">
      <c r="A138" s="63">
        <v>32</v>
      </c>
      <c r="B138" s="64"/>
      <c r="C138" s="65"/>
      <c r="D138" s="65" t="s">
        <v>28</v>
      </c>
      <c r="E138" s="97">
        <v>4925.33</v>
      </c>
      <c r="F138" s="97">
        <v>1806.92</v>
      </c>
      <c r="G138" s="72">
        <v>2806.92</v>
      </c>
      <c r="H138" s="72">
        <v>2000</v>
      </c>
      <c r="I138" s="72">
        <v>2000</v>
      </c>
      <c r="J138" s="72">
        <v>2000</v>
      </c>
      <c r="K138" s="106">
        <f t="shared" si="76"/>
        <v>71.252476023541817</v>
      </c>
    </row>
    <row r="139" spans="1:11" x14ac:dyDescent="0.25">
      <c r="A139" s="158">
        <v>34</v>
      </c>
      <c r="B139" s="159"/>
      <c r="C139" s="160"/>
      <c r="D139" s="160" t="s">
        <v>58</v>
      </c>
      <c r="E139" s="97">
        <v>30.73</v>
      </c>
      <c r="F139" s="97"/>
      <c r="G139" s="72"/>
      <c r="H139" s="72"/>
      <c r="I139" s="72"/>
      <c r="J139" s="72"/>
      <c r="K139" s="106" t="e">
        <f t="shared" si="76"/>
        <v>#DIV/0!</v>
      </c>
    </row>
    <row r="140" spans="1:11" s="42" customFormat="1" ht="30.75" customHeight="1" x14ac:dyDescent="0.25">
      <c r="A140" s="210" t="s">
        <v>118</v>
      </c>
      <c r="B140" s="211"/>
      <c r="C140" s="212"/>
      <c r="D140" s="95" t="s">
        <v>119</v>
      </c>
      <c r="E140" s="96">
        <f t="shared" ref="E140" si="85">E142</f>
        <v>0</v>
      </c>
      <c r="F140" s="96"/>
      <c r="G140" s="96">
        <f>G142</f>
        <v>1959.88</v>
      </c>
      <c r="H140" s="96">
        <f t="shared" ref="H140:I140" si="86">H142</f>
        <v>0</v>
      </c>
      <c r="I140" s="96">
        <f t="shared" si="86"/>
        <v>0</v>
      </c>
      <c r="J140" s="96">
        <f>J142</f>
        <v>0</v>
      </c>
      <c r="K140" s="96">
        <f t="shared" si="76"/>
        <v>0</v>
      </c>
    </row>
    <row r="141" spans="1:11" x14ac:dyDescent="0.25">
      <c r="A141" s="63">
        <v>3</v>
      </c>
      <c r="B141" s="64"/>
      <c r="C141" s="65"/>
      <c r="D141" s="65" t="s">
        <v>14</v>
      </c>
      <c r="E141" s="72">
        <f t="shared" ref="E141" si="87">E142</f>
        <v>0</v>
      </c>
      <c r="F141" s="72"/>
      <c r="G141" s="72">
        <f>G142</f>
        <v>1959.88</v>
      </c>
      <c r="H141" s="72">
        <f t="shared" ref="H141:I141" si="88">H142</f>
        <v>0</v>
      </c>
      <c r="I141" s="72">
        <f t="shared" si="88"/>
        <v>0</v>
      </c>
      <c r="J141" s="72">
        <f>J142</f>
        <v>0</v>
      </c>
      <c r="K141" s="106">
        <f t="shared" si="76"/>
        <v>0</v>
      </c>
    </row>
    <row r="142" spans="1:11" ht="18.75" customHeight="1" x14ac:dyDescent="0.25">
      <c r="A142" s="63">
        <v>32</v>
      </c>
      <c r="B142" s="64"/>
      <c r="C142" s="65"/>
      <c r="D142" s="65" t="s">
        <v>28</v>
      </c>
      <c r="E142" s="97">
        <v>0</v>
      </c>
      <c r="F142" s="97"/>
      <c r="G142" s="72">
        <v>1959.88</v>
      </c>
      <c r="H142" s="72">
        <v>0</v>
      </c>
      <c r="I142" s="72">
        <v>0</v>
      </c>
      <c r="J142" s="72">
        <v>0</v>
      </c>
      <c r="K142" s="106">
        <f t="shared" si="76"/>
        <v>0</v>
      </c>
    </row>
    <row r="143" spans="1:11" s="42" customFormat="1" ht="25.5" x14ac:dyDescent="0.25">
      <c r="A143" s="210" t="s">
        <v>120</v>
      </c>
      <c r="B143" s="211"/>
      <c r="C143" s="212"/>
      <c r="D143" s="95" t="s">
        <v>121</v>
      </c>
      <c r="E143" s="96">
        <f t="shared" ref="E143" si="89">E144</f>
        <v>148737.14000000001</v>
      </c>
      <c r="F143" s="96">
        <f>F144</f>
        <v>153205.76999999999</v>
      </c>
      <c r="G143" s="96">
        <f>G144</f>
        <v>148436.9</v>
      </c>
      <c r="H143" s="96">
        <f t="shared" ref="H143:I143" si="90">H144</f>
        <v>148436.9</v>
      </c>
      <c r="I143" s="96">
        <f t="shared" si="90"/>
        <v>148436.9</v>
      </c>
      <c r="J143" s="96">
        <f>J144</f>
        <v>148436.9</v>
      </c>
      <c r="K143" s="96">
        <f t="shared" si="76"/>
        <v>100</v>
      </c>
    </row>
    <row r="144" spans="1:11" x14ac:dyDescent="0.25">
      <c r="A144" s="63">
        <v>3</v>
      </c>
      <c r="B144" s="64"/>
      <c r="C144" s="65"/>
      <c r="D144" s="65" t="s">
        <v>14</v>
      </c>
      <c r="E144" s="72">
        <f t="shared" ref="E144" si="91">E145+E146</f>
        <v>148737.14000000001</v>
      </c>
      <c r="F144" s="72">
        <f>F145+F146</f>
        <v>153205.76999999999</v>
      </c>
      <c r="G144" s="72">
        <f>G145+G146</f>
        <v>148436.9</v>
      </c>
      <c r="H144" s="72">
        <f t="shared" ref="H144:I144" si="92">H145+H146</f>
        <v>148436.9</v>
      </c>
      <c r="I144" s="72">
        <f t="shared" si="92"/>
        <v>148436.9</v>
      </c>
      <c r="J144" s="72">
        <f>J145+J146</f>
        <v>148436.9</v>
      </c>
      <c r="K144" s="106">
        <f t="shared" si="76"/>
        <v>100</v>
      </c>
    </row>
    <row r="145" spans="1:11" x14ac:dyDescent="0.25">
      <c r="A145" s="63">
        <v>32</v>
      </c>
      <c r="B145" s="64"/>
      <c r="C145" s="65"/>
      <c r="D145" s="65" t="s">
        <v>28</v>
      </c>
      <c r="E145" s="97">
        <v>148087.14000000001</v>
      </c>
      <c r="F145" s="97">
        <v>152555.76999999999</v>
      </c>
      <c r="G145" s="72">
        <v>147786.9</v>
      </c>
      <c r="H145" s="72">
        <v>147686.9</v>
      </c>
      <c r="I145" s="72">
        <v>147686.9</v>
      </c>
      <c r="J145" s="72">
        <v>147686.9</v>
      </c>
      <c r="K145" s="106">
        <f t="shared" si="76"/>
        <v>99.932335003982089</v>
      </c>
    </row>
    <row r="146" spans="1:11" x14ac:dyDescent="0.25">
      <c r="A146" s="63">
        <v>34</v>
      </c>
      <c r="B146" s="64"/>
      <c r="C146" s="65"/>
      <c r="D146" s="65" t="s">
        <v>58</v>
      </c>
      <c r="E146" s="97">
        <v>650</v>
      </c>
      <c r="F146" s="97">
        <v>650</v>
      </c>
      <c r="G146" s="72">
        <v>650</v>
      </c>
      <c r="H146" s="72">
        <v>750</v>
      </c>
      <c r="I146" s="72">
        <v>750</v>
      </c>
      <c r="J146" s="72">
        <v>750</v>
      </c>
      <c r="K146" s="106">
        <f t="shared" si="76"/>
        <v>115.38461538461537</v>
      </c>
    </row>
    <row r="147" spans="1:11" ht="25.5" x14ac:dyDescent="0.25">
      <c r="A147" s="210" t="s">
        <v>227</v>
      </c>
      <c r="B147" s="211"/>
      <c r="C147" s="212"/>
      <c r="D147" s="95" t="s">
        <v>226</v>
      </c>
      <c r="E147" s="93">
        <f>E148</f>
        <v>2723938.24</v>
      </c>
      <c r="F147" s="93">
        <f t="shared" ref="F147:I147" si="93">F148</f>
        <v>3118637.73</v>
      </c>
      <c r="G147" s="93">
        <f t="shared" si="93"/>
        <v>3118637.73</v>
      </c>
      <c r="H147" s="93">
        <f t="shared" si="93"/>
        <v>3270000</v>
      </c>
      <c r="I147" s="93">
        <f t="shared" si="93"/>
        <v>3290000</v>
      </c>
      <c r="J147" s="93">
        <f>J148</f>
        <v>3310000</v>
      </c>
      <c r="K147" s="96">
        <f t="shared" si="76"/>
        <v>104.85347395575823</v>
      </c>
    </row>
    <row r="148" spans="1:11" x14ac:dyDescent="0.25">
      <c r="A148" s="63">
        <v>3</v>
      </c>
      <c r="B148" s="64"/>
      <c r="C148" s="65"/>
      <c r="D148" s="65" t="s">
        <v>14</v>
      </c>
      <c r="E148" s="72">
        <f>E149+E150</f>
        <v>2723938.24</v>
      </c>
      <c r="F148" s="72">
        <f t="shared" ref="F148:I148" si="94">F149+F150</f>
        <v>3118637.73</v>
      </c>
      <c r="G148" s="72">
        <f t="shared" si="94"/>
        <v>3118637.73</v>
      </c>
      <c r="H148" s="72">
        <f t="shared" si="94"/>
        <v>3270000</v>
      </c>
      <c r="I148" s="72">
        <f t="shared" si="94"/>
        <v>3290000</v>
      </c>
      <c r="J148" s="72">
        <f>J149+J150</f>
        <v>3310000</v>
      </c>
      <c r="K148" s="106">
        <f t="shared" si="76"/>
        <v>104.85347395575823</v>
      </c>
    </row>
    <row r="149" spans="1:11" x14ac:dyDescent="0.25">
      <c r="A149" s="63">
        <v>31</v>
      </c>
      <c r="B149" s="64"/>
      <c r="C149" s="65"/>
      <c r="D149" s="65" t="s">
        <v>15</v>
      </c>
      <c r="E149" s="97">
        <v>2622995.75</v>
      </c>
      <c r="F149" s="97">
        <v>3002117.73</v>
      </c>
      <c r="G149" s="72">
        <v>3002117.73</v>
      </c>
      <c r="H149" s="72">
        <v>3150000</v>
      </c>
      <c r="I149" s="72">
        <v>3165000</v>
      </c>
      <c r="J149" s="72">
        <v>3180000</v>
      </c>
      <c r="K149" s="106">
        <f t="shared" si="76"/>
        <v>104.92593173552858</v>
      </c>
    </row>
    <row r="150" spans="1:11" x14ac:dyDescent="0.25">
      <c r="A150" s="63">
        <v>32</v>
      </c>
      <c r="B150" s="64"/>
      <c r="C150" s="65"/>
      <c r="D150" s="65" t="s">
        <v>28</v>
      </c>
      <c r="E150" s="97">
        <v>100942.49</v>
      </c>
      <c r="F150" s="97">
        <v>116520</v>
      </c>
      <c r="G150" s="72">
        <v>116520</v>
      </c>
      <c r="H150" s="72">
        <v>120000</v>
      </c>
      <c r="I150" s="72">
        <v>125000</v>
      </c>
      <c r="J150" s="72">
        <v>130000</v>
      </c>
      <c r="K150" s="106">
        <f t="shared" si="76"/>
        <v>102.98661174047375</v>
      </c>
    </row>
    <row r="151" spans="1:11" ht="18" customHeight="1" x14ac:dyDescent="0.25">
      <c r="A151" s="210" t="s">
        <v>157</v>
      </c>
      <c r="B151" s="211"/>
      <c r="C151" s="212"/>
      <c r="D151" s="118" t="s">
        <v>149</v>
      </c>
      <c r="E151" s="93">
        <f>E152</f>
        <v>573.04999999999995</v>
      </c>
      <c r="F151" s="93"/>
      <c r="G151" s="93">
        <f>G152</f>
        <v>395.96</v>
      </c>
      <c r="H151" s="93">
        <f t="shared" ref="H151:I151" si="95">H152</f>
        <v>0</v>
      </c>
      <c r="I151" s="93">
        <f t="shared" si="95"/>
        <v>0</v>
      </c>
      <c r="J151" s="93">
        <f>J152</f>
        <v>0</v>
      </c>
      <c r="K151" s="96">
        <f t="shared" si="76"/>
        <v>0</v>
      </c>
    </row>
    <row r="152" spans="1:11" ht="21" customHeight="1" x14ac:dyDescent="0.25">
      <c r="A152" s="119">
        <v>3</v>
      </c>
      <c r="B152" s="120"/>
      <c r="C152" s="121"/>
      <c r="D152" s="121" t="s">
        <v>14</v>
      </c>
      <c r="E152" s="97">
        <f>E153</f>
        <v>573.04999999999995</v>
      </c>
      <c r="F152" s="97"/>
      <c r="G152" s="72">
        <f>G153</f>
        <v>395.96</v>
      </c>
      <c r="H152" s="72"/>
      <c r="I152" s="72"/>
      <c r="J152" s="72"/>
      <c r="K152" s="106">
        <f t="shared" si="76"/>
        <v>0</v>
      </c>
    </row>
    <row r="153" spans="1:11" ht="21.75" customHeight="1" x14ac:dyDescent="0.25">
      <c r="A153" s="119">
        <v>32</v>
      </c>
      <c r="B153" s="120"/>
      <c r="C153" s="121"/>
      <c r="D153" s="121" t="s">
        <v>28</v>
      </c>
      <c r="E153" s="97">
        <v>573.04999999999995</v>
      </c>
      <c r="F153" s="97"/>
      <c r="G153" s="72">
        <v>395.96</v>
      </c>
      <c r="H153" s="72"/>
      <c r="I153" s="72"/>
      <c r="J153" s="72"/>
      <c r="K153" s="106">
        <f t="shared" si="76"/>
        <v>0</v>
      </c>
    </row>
    <row r="154" spans="1:11" ht="18.75" customHeight="1" x14ac:dyDescent="0.25">
      <c r="A154" s="210" t="s">
        <v>158</v>
      </c>
      <c r="B154" s="211"/>
      <c r="C154" s="212"/>
      <c r="D154" s="156" t="s">
        <v>159</v>
      </c>
      <c r="E154" s="93">
        <f>E155</f>
        <v>1195</v>
      </c>
      <c r="F154" s="93"/>
      <c r="G154" s="93"/>
      <c r="H154" s="93"/>
      <c r="I154" s="93"/>
      <c r="J154" s="93"/>
      <c r="K154" s="96" t="e">
        <f t="shared" si="76"/>
        <v>#DIV/0!</v>
      </c>
    </row>
    <row r="155" spans="1:11" ht="18" customHeight="1" x14ac:dyDescent="0.25">
      <c r="A155" s="158">
        <v>3</v>
      </c>
      <c r="B155" s="159"/>
      <c r="C155" s="160"/>
      <c r="D155" s="160" t="s">
        <v>14</v>
      </c>
      <c r="E155" s="97">
        <f>E156</f>
        <v>1195</v>
      </c>
      <c r="F155" s="97"/>
      <c r="G155" s="72"/>
      <c r="H155" s="72"/>
      <c r="I155" s="72"/>
      <c r="J155" s="72"/>
      <c r="K155" s="106" t="e">
        <f t="shared" si="76"/>
        <v>#DIV/0!</v>
      </c>
    </row>
    <row r="156" spans="1:11" ht="19.5" customHeight="1" x14ac:dyDescent="0.25">
      <c r="A156" s="158">
        <v>32</v>
      </c>
      <c r="B156" s="159"/>
      <c r="C156" s="160"/>
      <c r="D156" s="160" t="s">
        <v>28</v>
      </c>
      <c r="E156" s="97">
        <v>1195</v>
      </c>
      <c r="F156" s="97"/>
      <c r="G156" s="72"/>
      <c r="H156" s="72"/>
      <c r="I156" s="72"/>
      <c r="J156" s="72"/>
      <c r="K156" s="106" t="e">
        <f t="shared" si="76"/>
        <v>#DIV/0!</v>
      </c>
    </row>
    <row r="157" spans="1:11" ht="38.25" x14ac:dyDescent="0.25">
      <c r="A157" s="222" t="s">
        <v>122</v>
      </c>
      <c r="B157" s="223"/>
      <c r="C157" s="224"/>
      <c r="D157" s="90" t="s">
        <v>123</v>
      </c>
      <c r="E157" s="92">
        <f>E158+E164+E174+E169+E177+E180+E183</f>
        <v>43315.519999999997</v>
      </c>
      <c r="F157" s="92">
        <f>F158+F164+F174+F177+F180+F169+F183</f>
        <v>6056.08</v>
      </c>
      <c r="G157" s="92">
        <f>G158+G164+G174+G177+G180+G169+G183</f>
        <v>4093.08</v>
      </c>
      <c r="H157" s="92">
        <f>H158+H164+H174+H177+H180</f>
        <v>1000</v>
      </c>
      <c r="I157" s="92">
        <f>I158+I164+I174+I177+I180</f>
        <v>1000</v>
      </c>
      <c r="J157" s="92">
        <f>J158+J164+J174+J177+J180</f>
        <v>1000</v>
      </c>
      <c r="K157" s="92">
        <f t="shared" si="76"/>
        <v>24.431479472670947</v>
      </c>
    </row>
    <row r="158" spans="1:11" ht="15" customHeight="1" x14ac:dyDescent="0.25">
      <c r="A158" s="210" t="s">
        <v>140</v>
      </c>
      <c r="B158" s="211"/>
      <c r="C158" s="212"/>
      <c r="D158" s="95" t="s">
        <v>12</v>
      </c>
      <c r="E158" s="107">
        <f>E159+E161</f>
        <v>4480.01</v>
      </c>
      <c r="F158" s="107"/>
      <c r="G158" s="107">
        <f t="shared" ref="G158:I158" si="96">G159+G161</f>
        <v>0</v>
      </c>
      <c r="H158" s="107">
        <f t="shared" si="96"/>
        <v>0</v>
      </c>
      <c r="I158" s="107">
        <f t="shared" si="96"/>
        <v>0</v>
      </c>
      <c r="J158" s="107">
        <f>J159+J161</f>
        <v>0</v>
      </c>
      <c r="K158" s="96" t="e">
        <f t="shared" si="76"/>
        <v>#DIV/0!</v>
      </c>
    </row>
    <row r="159" spans="1:11" ht="24" customHeight="1" x14ac:dyDescent="0.25">
      <c r="A159" s="79">
        <v>3</v>
      </c>
      <c r="B159" s="80"/>
      <c r="C159" s="81"/>
      <c r="D159" s="81" t="s">
        <v>14</v>
      </c>
      <c r="E159" s="108">
        <f>E160</f>
        <v>4480.01</v>
      </c>
      <c r="F159" s="108"/>
      <c r="G159" s="72">
        <f t="shared" ref="G159:I159" si="97">G160</f>
        <v>0</v>
      </c>
      <c r="H159" s="106">
        <f t="shared" si="97"/>
        <v>0</v>
      </c>
      <c r="I159" s="106">
        <f t="shared" si="97"/>
        <v>0</v>
      </c>
      <c r="J159" s="106">
        <f>J160</f>
        <v>0</v>
      </c>
      <c r="K159" s="106" t="e">
        <f t="shared" si="76"/>
        <v>#DIV/0!</v>
      </c>
    </row>
    <row r="160" spans="1:11" ht="24" customHeight="1" x14ac:dyDescent="0.25">
      <c r="A160" s="79">
        <v>32</v>
      </c>
      <c r="B160" s="80"/>
      <c r="C160" s="81"/>
      <c r="D160" s="81" t="s">
        <v>28</v>
      </c>
      <c r="E160" s="108">
        <v>4480.01</v>
      </c>
      <c r="F160" s="108"/>
      <c r="G160" s="72">
        <v>0</v>
      </c>
      <c r="H160" s="106"/>
      <c r="I160" s="106"/>
      <c r="J160" s="106"/>
      <c r="K160" s="106" t="e">
        <f t="shared" si="76"/>
        <v>#DIV/0!</v>
      </c>
    </row>
    <row r="161" spans="1:11" ht="25.5" x14ac:dyDescent="0.25">
      <c r="A161" s="79">
        <v>4</v>
      </c>
      <c r="B161" s="80"/>
      <c r="C161" s="81"/>
      <c r="D161" s="81" t="s">
        <v>16</v>
      </c>
      <c r="E161" s="108">
        <f>E162+E163</f>
        <v>0</v>
      </c>
      <c r="F161" s="108"/>
      <c r="G161" s="72"/>
      <c r="H161" s="106"/>
      <c r="I161" s="106"/>
      <c r="J161" s="106"/>
      <c r="K161" s="106" t="e">
        <f t="shared" si="76"/>
        <v>#DIV/0!</v>
      </c>
    </row>
    <row r="162" spans="1:11" ht="25.5" x14ac:dyDescent="0.25">
      <c r="A162" s="79">
        <v>42</v>
      </c>
      <c r="B162" s="80"/>
      <c r="C162" s="81"/>
      <c r="D162" s="81" t="s">
        <v>36</v>
      </c>
      <c r="E162" s="108"/>
      <c r="F162" s="108"/>
      <c r="G162" s="106"/>
      <c r="H162" s="106"/>
      <c r="I162" s="106"/>
      <c r="J162" s="106"/>
      <c r="K162" s="106" t="e">
        <f t="shared" si="76"/>
        <v>#DIV/0!</v>
      </c>
    </row>
    <row r="163" spans="1:11" ht="25.5" x14ac:dyDescent="0.25">
      <c r="A163" s="79">
        <v>45</v>
      </c>
      <c r="B163" s="80"/>
      <c r="C163" s="81"/>
      <c r="D163" s="81" t="s">
        <v>141</v>
      </c>
      <c r="E163" s="108"/>
      <c r="F163" s="108"/>
      <c r="G163" s="106"/>
      <c r="H163" s="106"/>
      <c r="I163" s="106"/>
      <c r="J163" s="106"/>
      <c r="K163" s="106" t="e">
        <f t="shared" si="76"/>
        <v>#DIV/0!</v>
      </c>
    </row>
    <row r="164" spans="1:11" ht="18.75" customHeight="1" x14ac:dyDescent="0.25">
      <c r="A164" s="210" t="s">
        <v>117</v>
      </c>
      <c r="B164" s="211"/>
      <c r="C164" s="212"/>
      <c r="D164" s="95" t="s">
        <v>47</v>
      </c>
      <c r="E164" s="105">
        <f>E165+E167</f>
        <v>156.32</v>
      </c>
      <c r="F164" s="93">
        <f t="shared" ref="F164:I164" si="98">F165+F167</f>
        <v>5093.08</v>
      </c>
      <c r="G164" s="93">
        <f t="shared" si="98"/>
        <v>4093.08</v>
      </c>
      <c r="H164" s="93">
        <f t="shared" si="98"/>
        <v>1000</v>
      </c>
      <c r="I164" s="93">
        <f t="shared" si="98"/>
        <v>1000</v>
      </c>
      <c r="J164" s="93">
        <f>J165+J167</f>
        <v>1000</v>
      </c>
      <c r="K164" s="96">
        <f t="shared" si="76"/>
        <v>24.431479472670947</v>
      </c>
    </row>
    <row r="165" spans="1:11" ht="19.5" customHeight="1" x14ac:dyDescent="0.25">
      <c r="A165" s="63">
        <v>3</v>
      </c>
      <c r="B165" s="64"/>
      <c r="C165" s="65"/>
      <c r="D165" s="65" t="s">
        <v>14</v>
      </c>
      <c r="E165" s="97">
        <f>E166</f>
        <v>156.32</v>
      </c>
      <c r="F165" s="72">
        <f t="shared" ref="F165:I165" si="99">F166</f>
        <v>1093.08</v>
      </c>
      <c r="G165" s="72">
        <f t="shared" si="99"/>
        <v>1093.08</v>
      </c>
      <c r="H165" s="72">
        <f t="shared" si="99"/>
        <v>0</v>
      </c>
      <c r="I165" s="72">
        <f t="shared" si="99"/>
        <v>0</v>
      </c>
      <c r="J165" s="72">
        <f>J166</f>
        <v>0</v>
      </c>
      <c r="K165" s="106">
        <f t="shared" si="76"/>
        <v>0</v>
      </c>
    </row>
    <row r="166" spans="1:11" ht="19.5" customHeight="1" x14ac:dyDescent="0.25">
      <c r="A166" s="63">
        <v>32</v>
      </c>
      <c r="B166" s="64"/>
      <c r="C166" s="65"/>
      <c r="D166" s="65" t="s">
        <v>28</v>
      </c>
      <c r="E166" s="97">
        <v>156.32</v>
      </c>
      <c r="F166" s="97">
        <v>1093.08</v>
      </c>
      <c r="G166" s="72">
        <v>1093.08</v>
      </c>
      <c r="H166" s="72">
        <v>0</v>
      </c>
      <c r="I166" s="72">
        <v>0</v>
      </c>
      <c r="J166" s="72">
        <v>0</v>
      </c>
      <c r="K166" s="106">
        <f t="shared" si="76"/>
        <v>0</v>
      </c>
    </row>
    <row r="167" spans="1:11" ht="25.5" x14ac:dyDescent="0.25">
      <c r="A167" s="63">
        <v>4</v>
      </c>
      <c r="B167" s="64"/>
      <c r="C167" s="65"/>
      <c r="D167" s="65" t="s">
        <v>16</v>
      </c>
      <c r="E167" s="97">
        <f>E168</f>
        <v>0</v>
      </c>
      <c r="F167" s="72">
        <f t="shared" ref="F167:I167" si="100">F168</f>
        <v>4000</v>
      </c>
      <c r="G167" s="72">
        <f t="shared" si="100"/>
        <v>3000</v>
      </c>
      <c r="H167" s="72">
        <f t="shared" si="100"/>
        <v>1000</v>
      </c>
      <c r="I167" s="72">
        <f t="shared" si="100"/>
        <v>1000</v>
      </c>
      <c r="J167" s="72">
        <f>J168</f>
        <v>1000</v>
      </c>
      <c r="K167" s="106">
        <f t="shared" si="76"/>
        <v>33.333333333333329</v>
      </c>
    </row>
    <row r="168" spans="1:11" ht="25.5" x14ac:dyDescent="0.25">
      <c r="A168" s="63">
        <v>42</v>
      </c>
      <c r="B168" s="64"/>
      <c r="C168" s="65"/>
      <c r="D168" s="65" t="s">
        <v>36</v>
      </c>
      <c r="E168" s="97">
        <v>0</v>
      </c>
      <c r="F168" s="97">
        <v>4000</v>
      </c>
      <c r="G168" s="72">
        <v>3000</v>
      </c>
      <c r="H168" s="72">
        <v>1000</v>
      </c>
      <c r="I168" s="72">
        <v>1000</v>
      </c>
      <c r="J168" s="72">
        <v>1000</v>
      </c>
      <c r="K168" s="106">
        <f t="shared" si="76"/>
        <v>33.333333333333329</v>
      </c>
    </row>
    <row r="169" spans="1:11" ht="25.5" customHeight="1" x14ac:dyDescent="0.25">
      <c r="A169" s="210" t="s">
        <v>118</v>
      </c>
      <c r="B169" s="211"/>
      <c r="C169" s="212"/>
      <c r="D169" s="118" t="s">
        <v>119</v>
      </c>
      <c r="E169" s="93">
        <f>E170+E172</f>
        <v>6382.38</v>
      </c>
      <c r="F169" s="93"/>
      <c r="G169" s="93">
        <f>G172</f>
        <v>0</v>
      </c>
      <c r="H169" s="93"/>
      <c r="I169" s="93"/>
      <c r="J169" s="93"/>
      <c r="K169" s="96" t="e">
        <f t="shared" si="76"/>
        <v>#DIV/0!</v>
      </c>
    </row>
    <row r="170" spans="1:11" ht="25.5" customHeight="1" x14ac:dyDescent="0.25">
      <c r="A170" s="158">
        <v>3</v>
      </c>
      <c r="B170" s="70"/>
      <c r="C170" s="71"/>
      <c r="D170" s="160" t="s">
        <v>14</v>
      </c>
      <c r="E170" s="108">
        <f>E171</f>
        <v>163.66</v>
      </c>
      <c r="F170" s="108"/>
      <c r="G170" s="72"/>
      <c r="H170" s="72"/>
      <c r="I170" s="72"/>
      <c r="J170" s="72"/>
      <c r="K170" s="106" t="e">
        <f t="shared" si="76"/>
        <v>#DIV/0!</v>
      </c>
    </row>
    <row r="171" spans="1:11" ht="25.5" customHeight="1" x14ac:dyDescent="0.25">
      <c r="A171" s="158">
        <v>32</v>
      </c>
      <c r="B171" s="70"/>
      <c r="C171" s="71"/>
      <c r="D171" s="160" t="s">
        <v>28</v>
      </c>
      <c r="E171" s="108">
        <v>163.66</v>
      </c>
      <c r="F171" s="108"/>
      <c r="G171" s="72"/>
      <c r="H171" s="72"/>
      <c r="I171" s="72"/>
      <c r="J171" s="72"/>
      <c r="K171" s="106" t="e">
        <f t="shared" si="76"/>
        <v>#DIV/0!</v>
      </c>
    </row>
    <row r="172" spans="1:11" ht="25.5" x14ac:dyDescent="0.25">
      <c r="A172" s="119">
        <v>4</v>
      </c>
      <c r="B172" s="120"/>
      <c r="C172" s="121"/>
      <c r="D172" s="121" t="s">
        <v>16</v>
      </c>
      <c r="E172" s="97">
        <f>E173</f>
        <v>6218.72</v>
      </c>
      <c r="F172" s="97"/>
      <c r="G172" s="72">
        <f>G173</f>
        <v>0</v>
      </c>
      <c r="H172" s="72"/>
      <c r="I172" s="72"/>
      <c r="J172" s="72"/>
      <c r="K172" s="106" t="e">
        <f t="shared" si="76"/>
        <v>#DIV/0!</v>
      </c>
    </row>
    <row r="173" spans="1:11" ht="25.5" x14ac:dyDescent="0.25">
      <c r="A173" s="119">
        <v>42</v>
      </c>
      <c r="B173" s="120"/>
      <c r="C173" s="121"/>
      <c r="D173" s="121" t="s">
        <v>36</v>
      </c>
      <c r="E173" s="97">
        <v>6218.72</v>
      </c>
      <c r="F173" s="97"/>
      <c r="G173" s="72">
        <v>0</v>
      </c>
      <c r="H173" s="72"/>
      <c r="I173" s="72"/>
      <c r="J173" s="72"/>
      <c r="K173" s="106" t="e">
        <f t="shared" si="76"/>
        <v>#DIV/0!</v>
      </c>
    </row>
    <row r="174" spans="1:11" ht="25.5" x14ac:dyDescent="0.25">
      <c r="A174" s="210" t="s">
        <v>120</v>
      </c>
      <c r="B174" s="211"/>
      <c r="C174" s="212"/>
      <c r="D174" s="95" t="s">
        <v>121</v>
      </c>
      <c r="E174" s="93">
        <f t="shared" ref="E174:E175" si="101">E175</f>
        <v>24137.75</v>
      </c>
      <c r="F174" s="93"/>
      <c r="G174" s="93">
        <f>G175</f>
        <v>0</v>
      </c>
      <c r="H174" s="93">
        <f t="shared" ref="H174:I175" si="102">H175</f>
        <v>0</v>
      </c>
      <c r="I174" s="93">
        <f t="shared" si="102"/>
        <v>0</v>
      </c>
      <c r="J174" s="93">
        <f>J175</f>
        <v>0</v>
      </c>
      <c r="K174" s="96" t="e">
        <f t="shared" si="76"/>
        <v>#DIV/0!</v>
      </c>
    </row>
    <row r="175" spans="1:11" x14ac:dyDescent="0.25">
      <c r="A175" s="63">
        <v>3</v>
      </c>
      <c r="B175" s="64"/>
      <c r="C175" s="65"/>
      <c r="D175" s="65" t="s">
        <v>14</v>
      </c>
      <c r="E175" s="72">
        <f t="shared" si="101"/>
        <v>24137.75</v>
      </c>
      <c r="F175" s="72"/>
      <c r="G175" s="72">
        <f>G176</f>
        <v>0</v>
      </c>
      <c r="H175" s="72">
        <f t="shared" si="102"/>
        <v>0</v>
      </c>
      <c r="I175" s="72">
        <f t="shared" si="102"/>
        <v>0</v>
      </c>
      <c r="J175" s="72">
        <f>J176</f>
        <v>0</v>
      </c>
      <c r="K175" s="106" t="e">
        <f t="shared" si="76"/>
        <v>#DIV/0!</v>
      </c>
    </row>
    <row r="176" spans="1:11" x14ac:dyDescent="0.25">
      <c r="A176" s="63">
        <v>32</v>
      </c>
      <c r="B176" s="64"/>
      <c r="C176" s="65"/>
      <c r="D176" s="65" t="s">
        <v>28</v>
      </c>
      <c r="E176" s="97">
        <v>24137.75</v>
      </c>
      <c r="F176" s="97"/>
      <c r="G176" s="72"/>
      <c r="H176" s="72"/>
      <c r="I176" s="72"/>
      <c r="J176" s="72"/>
      <c r="K176" s="106" t="e">
        <f t="shared" si="76"/>
        <v>#DIV/0!</v>
      </c>
    </row>
    <row r="177" spans="1:11" ht="25.5" x14ac:dyDescent="0.25">
      <c r="A177" s="210" t="s">
        <v>124</v>
      </c>
      <c r="B177" s="211"/>
      <c r="C177" s="212"/>
      <c r="D177" s="95" t="s">
        <v>125</v>
      </c>
      <c r="E177" s="93">
        <f t="shared" ref="E177" si="103">E178</f>
        <v>0.02</v>
      </c>
      <c r="F177" s="93"/>
      <c r="G177" s="93">
        <f>G178</f>
        <v>0</v>
      </c>
      <c r="H177" s="93">
        <f t="shared" ref="H177:I177" si="104">H178</f>
        <v>0</v>
      </c>
      <c r="I177" s="93">
        <f t="shared" si="104"/>
        <v>0</v>
      </c>
      <c r="J177" s="93">
        <f>J178</f>
        <v>0</v>
      </c>
      <c r="K177" s="96" t="e">
        <f t="shared" si="76"/>
        <v>#DIV/0!</v>
      </c>
    </row>
    <row r="178" spans="1:11" x14ac:dyDescent="0.25">
      <c r="A178" s="63">
        <v>3</v>
      </c>
      <c r="B178" s="64"/>
      <c r="C178" s="65"/>
      <c r="D178" s="65" t="s">
        <v>14</v>
      </c>
      <c r="E178" s="97">
        <f>E179</f>
        <v>0.02</v>
      </c>
      <c r="F178" s="97"/>
      <c r="G178" s="72">
        <f>G179</f>
        <v>0</v>
      </c>
      <c r="H178" s="72"/>
      <c r="I178" s="72"/>
      <c r="J178" s="72"/>
      <c r="K178" s="106" t="e">
        <f t="shared" si="76"/>
        <v>#DIV/0!</v>
      </c>
    </row>
    <row r="179" spans="1:11" x14ac:dyDescent="0.25">
      <c r="A179" s="63">
        <v>32</v>
      </c>
      <c r="B179" s="64"/>
      <c r="C179" s="65"/>
      <c r="D179" s="65" t="s">
        <v>28</v>
      </c>
      <c r="E179" s="97">
        <v>0.02</v>
      </c>
      <c r="F179" s="97"/>
      <c r="G179" s="72">
        <v>0</v>
      </c>
      <c r="H179" s="72"/>
      <c r="I179" s="72"/>
      <c r="J179" s="72"/>
      <c r="K179" s="106" t="e">
        <f t="shared" si="76"/>
        <v>#DIV/0!</v>
      </c>
    </row>
    <row r="180" spans="1:11" x14ac:dyDescent="0.25">
      <c r="A180" s="210" t="s">
        <v>126</v>
      </c>
      <c r="B180" s="211"/>
      <c r="C180" s="212"/>
      <c r="D180" s="95" t="s">
        <v>99</v>
      </c>
      <c r="E180" s="93">
        <f t="shared" ref="E180:G181" si="105">E181</f>
        <v>7859.04</v>
      </c>
      <c r="F180" s="93">
        <v>963</v>
      </c>
      <c r="G180" s="93">
        <f t="shared" si="105"/>
        <v>0</v>
      </c>
      <c r="H180" s="93">
        <f>H181</f>
        <v>0</v>
      </c>
      <c r="I180" s="93">
        <f t="shared" ref="I180" si="106">I181</f>
        <v>0</v>
      </c>
      <c r="J180" s="93">
        <f>J181</f>
        <v>0</v>
      </c>
      <c r="K180" s="96" t="e">
        <f t="shared" si="76"/>
        <v>#DIV/0!</v>
      </c>
    </row>
    <row r="181" spans="1:11" ht="25.5" x14ac:dyDescent="0.25">
      <c r="A181" s="63">
        <v>4</v>
      </c>
      <c r="B181" s="64"/>
      <c r="C181" s="65"/>
      <c r="D181" s="65" t="s">
        <v>16</v>
      </c>
      <c r="E181" s="72">
        <f t="shared" si="105"/>
        <v>7859.04</v>
      </c>
      <c r="F181" s="72">
        <v>963</v>
      </c>
      <c r="G181" s="72">
        <f t="shared" si="105"/>
        <v>0</v>
      </c>
      <c r="H181" s="72">
        <f>H182</f>
        <v>0</v>
      </c>
      <c r="I181" s="72">
        <f t="shared" ref="I181" si="107">I182</f>
        <v>0</v>
      </c>
      <c r="J181" s="72">
        <f>J182</f>
        <v>0</v>
      </c>
      <c r="K181" s="106" t="e">
        <f t="shared" si="76"/>
        <v>#DIV/0!</v>
      </c>
    </row>
    <row r="182" spans="1:11" ht="25.5" x14ac:dyDescent="0.25">
      <c r="A182" s="63">
        <v>42</v>
      </c>
      <c r="B182" s="64"/>
      <c r="C182" s="65"/>
      <c r="D182" s="65" t="s">
        <v>36</v>
      </c>
      <c r="E182" s="97">
        <v>7859.04</v>
      </c>
      <c r="F182" s="97">
        <v>963</v>
      </c>
      <c r="G182" s="72">
        <v>0</v>
      </c>
      <c r="H182" s="72">
        <v>0</v>
      </c>
      <c r="I182" s="72">
        <v>0</v>
      </c>
      <c r="J182" s="72">
        <v>0</v>
      </c>
      <c r="K182" s="106" t="e">
        <f t="shared" ref="K182:K201" si="108">(H182/G182)*100</f>
        <v>#DIV/0!</v>
      </c>
    </row>
    <row r="183" spans="1:11" ht="15" customHeight="1" x14ac:dyDescent="0.25">
      <c r="A183" s="210" t="s">
        <v>138</v>
      </c>
      <c r="B183" s="211"/>
      <c r="C183" s="212"/>
      <c r="D183" s="95" t="s">
        <v>139</v>
      </c>
      <c r="E183" s="105">
        <f>E184+E186</f>
        <v>300</v>
      </c>
      <c r="F183" s="105"/>
      <c r="G183" s="105">
        <f t="shared" ref="G183:I183" si="109">G184+G186</f>
        <v>0</v>
      </c>
      <c r="H183" s="105">
        <f t="shared" si="109"/>
        <v>0</v>
      </c>
      <c r="I183" s="105">
        <f t="shared" si="109"/>
        <v>0</v>
      </c>
      <c r="J183" s="105">
        <f>J184+J186</f>
        <v>0</v>
      </c>
      <c r="K183" s="96" t="e">
        <f t="shared" si="108"/>
        <v>#DIV/0!</v>
      </c>
    </row>
    <row r="184" spans="1:11" ht="15" customHeight="1" x14ac:dyDescent="0.25">
      <c r="A184" s="69">
        <v>3</v>
      </c>
      <c r="B184" s="70"/>
      <c r="C184" s="71"/>
      <c r="D184" s="121" t="s">
        <v>14</v>
      </c>
      <c r="E184" s="97">
        <f>E185</f>
        <v>300</v>
      </c>
      <c r="F184" s="97"/>
      <c r="G184" s="72">
        <f>G185</f>
        <v>0</v>
      </c>
      <c r="H184" s="72"/>
      <c r="I184" s="72"/>
      <c r="J184" s="72"/>
      <c r="K184" s="106" t="e">
        <f t="shared" si="108"/>
        <v>#DIV/0!</v>
      </c>
    </row>
    <row r="185" spans="1:11" ht="15" customHeight="1" x14ac:dyDescent="0.25">
      <c r="A185" s="69">
        <v>32</v>
      </c>
      <c r="B185" s="70"/>
      <c r="C185" s="71"/>
      <c r="D185" s="121" t="s">
        <v>28</v>
      </c>
      <c r="E185" s="97">
        <v>300</v>
      </c>
      <c r="F185" s="97"/>
      <c r="G185" s="72">
        <v>0</v>
      </c>
      <c r="H185" s="72"/>
      <c r="I185" s="72"/>
      <c r="J185" s="72"/>
      <c r="K185" s="106" t="e">
        <f t="shared" si="108"/>
        <v>#DIV/0!</v>
      </c>
    </row>
    <row r="186" spans="1:11" ht="25.5" x14ac:dyDescent="0.25">
      <c r="A186" s="79">
        <v>4</v>
      </c>
      <c r="B186" s="80"/>
      <c r="C186" s="81"/>
      <c r="D186" s="81" t="s">
        <v>16</v>
      </c>
      <c r="E186" s="97">
        <f>E187</f>
        <v>0</v>
      </c>
      <c r="F186" s="97"/>
      <c r="G186" s="72"/>
      <c r="H186" s="72"/>
      <c r="I186" s="72"/>
      <c r="J186" s="72"/>
      <c r="K186" s="106" t="e">
        <f t="shared" si="108"/>
        <v>#DIV/0!</v>
      </c>
    </row>
    <row r="187" spans="1:11" ht="25.5" x14ac:dyDescent="0.25">
      <c r="A187" s="79">
        <v>42</v>
      </c>
      <c r="B187" s="80"/>
      <c r="C187" s="81"/>
      <c r="D187" s="81" t="s">
        <v>36</v>
      </c>
      <c r="E187" s="97">
        <v>0</v>
      </c>
      <c r="F187" s="97"/>
      <c r="G187" s="72"/>
      <c r="H187" s="72"/>
      <c r="I187" s="72"/>
      <c r="J187" s="72"/>
      <c r="K187" s="106" t="e">
        <f t="shared" si="108"/>
        <v>#DIV/0!</v>
      </c>
    </row>
    <row r="188" spans="1:11" ht="25.5" customHeight="1" x14ac:dyDescent="0.25">
      <c r="A188" s="222" t="s">
        <v>133</v>
      </c>
      <c r="B188" s="223"/>
      <c r="C188" s="224"/>
      <c r="D188" s="90" t="s">
        <v>134</v>
      </c>
      <c r="E188" s="92">
        <f t="shared" ref="E188:I189" si="110">E189</f>
        <v>1513.36</v>
      </c>
      <c r="F188" s="92">
        <f t="shared" si="110"/>
        <v>0</v>
      </c>
      <c r="G188" s="92">
        <f t="shared" si="110"/>
        <v>0</v>
      </c>
      <c r="H188" s="92">
        <f>H189</f>
        <v>0</v>
      </c>
      <c r="I188" s="92">
        <f t="shared" ref="I188" si="111">I189</f>
        <v>0</v>
      </c>
      <c r="J188" s="92">
        <f>J189</f>
        <v>0</v>
      </c>
      <c r="K188" s="92" t="e">
        <f t="shared" si="108"/>
        <v>#DIV/0!</v>
      </c>
    </row>
    <row r="189" spans="1:11" ht="25.5" customHeight="1" x14ac:dyDescent="0.25">
      <c r="A189" s="210" t="s">
        <v>126</v>
      </c>
      <c r="B189" s="211"/>
      <c r="C189" s="212"/>
      <c r="D189" s="95" t="s">
        <v>99</v>
      </c>
      <c r="E189" s="96">
        <f t="shared" si="110"/>
        <v>1513.36</v>
      </c>
      <c r="F189" s="96"/>
      <c r="G189" s="96">
        <f t="shared" si="110"/>
        <v>0</v>
      </c>
      <c r="H189" s="96">
        <f t="shared" si="110"/>
        <v>0</v>
      </c>
      <c r="I189" s="96">
        <f t="shared" si="110"/>
        <v>0</v>
      </c>
      <c r="J189" s="96">
        <f>J190</f>
        <v>0</v>
      </c>
      <c r="K189" s="96" t="e">
        <f t="shared" si="108"/>
        <v>#DIV/0!</v>
      </c>
    </row>
    <row r="190" spans="1:11" x14ac:dyDescent="0.25">
      <c r="A190" s="63">
        <v>3</v>
      </c>
      <c r="B190" s="64"/>
      <c r="C190" s="65"/>
      <c r="D190" s="65" t="s">
        <v>14</v>
      </c>
      <c r="E190" s="97">
        <f>E191+E192+E193</f>
        <v>1513.36</v>
      </c>
      <c r="F190" s="97">
        <v>0</v>
      </c>
      <c r="G190" s="72">
        <f t="shared" ref="G190:I190" si="112">G191+G192+G193</f>
        <v>0</v>
      </c>
      <c r="H190" s="72">
        <f t="shared" si="112"/>
        <v>0</v>
      </c>
      <c r="I190" s="72">
        <f t="shared" si="112"/>
        <v>0</v>
      </c>
      <c r="J190" s="72">
        <f>J191+J192+J193</f>
        <v>0</v>
      </c>
      <c r="K190" s="106" t="e">
        <f t="shared" si="108"/>
        <v>#DIV/0!</v>
      </c>
    </row>
    <row r="191" spans="1:11" x14ac:dyDescent="0.25">
      <c r="A191" s="63">
        <v>31</v>
      </c>
      <c r="B191" s="64"/>
      <c r="C191" s="65"/>
      <c r="D191" s="65" t="s">
        <v>15</v>
      </c>
      <c r="E191" s="97">
        <v>596.29</v>
      </c>
      <c r="F191" s="97">
        <v>0</v>
      </c>
      <c r="G191" s="72">
        <v>0</v>
      </c>
      <c r="H191" s="72"/>
      <c r="I191" s="72">
        <v>0</v>
      </c>
      <c r="J191" s="72">
        <v>0</v>
      </c>
      <c r="K191" s="106" t="e">
        <f t="shared" si="108"/>
        <v>#DIV/0!</v>
      </c>
    </row>
    <row r="192" spans="1:11" x14ac:dyDescent="0.25">
      <c r="A192" s="63">
        <v>32</v>
      </c>
      <c r="B192" s="64"/>
      <c r="C192" s="65"/>
      <c r="D192" s="65" t="s">
        <v>28</v>
      </c>
      <c r="E192" s="97">
        <v>655.04999999999995</v>
      </c>
      <c r="F192" s="97">
        <v>0</v>
      </c>
      <c r="G192" s="72">
        <v>0</v>
      </c>
      <c r="H192" s="72"/>
      <c r="I192" s="72">
        <v>0</v>
      </c>
      <c r="J192" s="72">
        <v>0</v>
      </c>
      <c r="K192" s="106" t="e">
        <f t="shared" si="108"/>
        <v>#DIV/0!</v>
      </c>
    </row>
    <row r="193" spans="1:11" x14ac:dyDescent="0.25">
      <c r="A193" s="63">
        <v>34</v>
      </c>
      <c r="B193" s="64"/>
      <c r="C193" s="65"/>
      <c r="D193" s="65" t="s">
        <v>58</v>
      </c>
      <c r="E193" s="97">
        <v>262.02</v>
      </c>
      <c r="F193" s="97">
        <v>0</v>
      </c>
      <c r="G193" s="72">
        <v>0</v>
      </c>
      <c r="H193" s="72"/>
      <c r="I193" s="72">
        <v>0</v>
      </c>
      <c r="J193" s="72">
        <v>0</v>
      </c>
      <c r="K193" s="106" t="e">
        <f t="shared" si="108"/>
        <v>#DIV/0!</v>
      </c>
    </row>
    <row r="194" spans="1:11" ht="25.5" x14ac:dyDescent="0.25">
      <c r="A194" s="222" t="s">
        <v>127</v>
      </c>
      <c r="B194" s="223"/>
      <c r="C194" s="224"/>
      <c r="D194" s="90" t="s">
        <v>128</v>
      </c>
      <c r="E194" s="92">
        <f t="shared" ref="E194:E196" si="113">E195</f>
        <v>113063.39</v>
      </c>
      <c r="F194" s="92">
        <f t="shared" ref="F194:I195" si="114">F195</f>
        <v>115749.173</v>
      </c>
      <c r="G194" s="92">
        <f t="shared" si="114"/>
        <v>113918.02</v>
      </c>
      <c r="H194" s="92">
        <f>H195+H198</f>
        <v>122418.02</v>
      </c>
      <c r="I194" s="92">
        <f t="shared" ref="I194" si="115">I195+I198</f>
        <v>122418.02</v>
      </c>
      <c r="J194" s="92">
        <f>J195+J198</f>
        <v>122418.02</v>
      </c>
      <c r="K194" s="92">
        <f t="shared" si="108"/>
        <v>107.46150609008127</v>
      </c>
    </row>
    <row r="195" spans="1:11" ht="25.5" x14ac:dyDescent="0.25">
      <c r="A195" s="210" t="s">
        <v>120</v>
      </c>
      <c r="B195" s="211"/>
      <c r="C195" s="212"/>
      <c r="D195" s="95" t="s">
        <v>121</v>
      </c>
      <c r="E195" s="93">
        <f t="shared" si="113"/>
        <v>113063.39</v>
      </c>
      <c r="F195" s="93">
        <f t="shared" si="114"/>
        <v>115749.173</v>
      </c>
      <c r="G195" s="93">
        <f t="shared" si="114"/>
        <v>113918.02</v>
      </c>
      <c r="H195" s="93">
        <f t="shared" si="114"/>
        <v>113918.02</v>
      </c>
      <c r="I195" s="93">
        <f t="shared" si="114"/>
        <v>113918.02</v>
      </c>
      <c r="J195" s="93">
        <f>J196</f>
        <v>113918.02</v>
      </c>
      <c r="K195" s="96">
        <f t="shared" si="108"/>
        <v>100</v>
      </c>
    </row>
    <row r="196" spans="1:11" x14ac:dyDescent="0.25">
      <c r="A196" s="63">
        <v>3</v>
      </c>
      <c r="B196" s="64"/>
      <c r="C196" s="65"/>
      <c r="D196" s="65" t="s">
        <v>14</v>
      </c>
      <c r="E196" s="72">
        <f t="shared" si="113"/>
        <v>113063.39</v>
      </c>
      <c r="F196" s="72">
        <f t="shared" ref="F196:I196" si="116">F197</f>
        <v>115749.173</v>
      </c>
      <c r="G196" s="72">
        <f t="shared" si="116"/>
        <v>113918.02</v>
      </c>
      <c r="H196" s="72">
        <f t="shared" si="116"/>
        <v>113918.02</v>
      </c>
      <c r="I196" s="72">
        <f t="shared" si="116"/>
        <v>113918.02</v>
      </c>
      <c r="J196" s="72">
        <f>J197</f>
        <v>113918.02</v>
      </c>
      <c r="K196" s="106">
        <f t="shared" si="108"/>
        <v>100</v>
      </c>
    </row>
    <row r="197" spans="1:11" x14ac:dyDescent="0.25">
      <c r="A197" s="63">
        <v>32</v>
      </c>
      <c r="B197" s="64"/>
      <c r="C197" s="65"/>
      <c r="D197" s="65" t="s">
        <v>28</v>
      </c>
      <c r="E197" s="97">
        <v>113063.39</v>
      </c>
      <c r="F197" s="97">
        <v>115749.173</v>
      </c>
      <c r="G197" s="72">
        <v>113918.02</v>
      </c>
      <c r="H197" s="72">
        <v>113918.02</v>
      </c>
      <c r="I197" s="72">
        <v>113918.02</v>
      </c>
      <c r="J197" s="72">
        <v>113918.02</v>
      </c>
      <c r="K197" s="106">
        <f t="shared" si="108"/>
        <v>100</v>
      </c>
    </row>
    <row r="198" spans="1:11" ht="25.5" x14ac:dyDescent="0.25">
      <c r="A198" s="210" t="s">
        <v>229</v>
      </c>
      <c r="B198" s="211"/>
      <c r="C198" s="212"/>
      <c r="D198" s="168" t="s">
        <v>226</v>
      </c>
      <c r="E198" s="93">
        <f t="shared" ref="E198:G198" si="117">E199</f>
        <v>0</v>
      </c>
      <c r="F198" s="93"/>
      <c r="G198" s="93">
        <f t="shared" si="117"/>
        <v>0</v>
      </c>
      <c r="H198" s="93">
        <f>H199</f>
        <v>8500</v>
      </c>
      <c r="I198" s="93">
        <f t="shared" ref="I198" si="118">I199</f>
        <v>8500</v>
      </c>
      <c r="J198" s="93">
        <f>J199</f>
        <v>8500</v>
      </c>
      <c r="K198" s="96" t="e">
        <f t="shared" si="108"/>
        <v>#DIV/0!</v>
      </c>
    </row>
    <row r="199" spans="1:11" x14ac:dyDescent="0.25">
      <c r="A199" s="213">
        <v>3</v>
      </c>
      <c r="B199" s="214"/>
      <c r="C199" s="215"/>
      <c r="D199" s="71" t="s">
        <v>14</v>
      </c>
      <c r="E199" s="108">
        <v>0</v>
      </c>
      <c r="F199" s="108"/>
      <c r="G199" s="72">
        <v>0</v>
      </c>
      <c r="H199" s="72">
        <f>H200</f>
        <v>8500</v>
      </c>
      <c r="I199" s="72">
        <f t="shared" ref="I199" si="119">I200</f>
        <v>8500</v>
      </c>
      <c r="J199" s="72">
        <f>J200</f>
        <v>8500</v>
      </c>
      <c r="K199" s="106" t="e">
        <f t="shared" si="108"/>
        <v>#DIV/0!</v>
      </c>
    </row>
    <row r="200" spans="1:11" ht="38.25" x14ac:dyDescent="0.25">
      <c r="A200" s="216">
        <v>37</v>
      </c>
      <c r="B200" s="217"/>
      <c r="C200" s="218"/>
      <c r="D200" s="171" t="s">
        <v>100</v>
      </c>
      <c r="E200" s="97">
        <v>0</v>
      </c>
      <c r="F200" s="97"/>
      <c r="G200" s="72">
        <v>0</v>
      </c>
      <c r="H200" s="72">
        <v>8500</v>
      </c>
      <c r="I200" s="72">
        <v>8500</v>
      </c>
      <c r="J200" s="72">
        <v>8500</v>
      </c>
      <c r="K200" s="106" t="e">
        <f t="shared" si="108"/>
        <v>#DIV/0!</v>
      </c>
    </row>
    <row r="201" spans="1:11" ht="15.75" x14ac:dyDescent="0.25">
      <c r="A201" s="237"/>
      <c r="B201" s="238"/>
      <c r="C201" s="239"/>
      <c r="D201" s="175" t="s">
        <v>135</v>
      </c>
      <c r="E201" s="180">
        <f t="shared" ref="E201:J201" si="120">E133+E6</f>
        <v>3381892.06</v>
      </c>
      <c r="F201" s="180">
        <f t="shared" si="120"/>
        <v>3810804.253</v>
      </c>
      <c r="G201" s="180">
        <f t="shared" si="120"/>
        <v>6787293.1100000003</v>
      </c>
      <c r="H201" s="180">
        <f t="shared" si="120"/>
        <v>3966934.4899999998</v>
      </c>
      <c r="I201" s="180">
        <f t="shared" si="120"/>
        <v>3958646.4</v>
      </c>
      <c r="J201" s="180">
        <f t="shared" si="120"/>
        <v>3897442.16</v>
      </c>
      <c r="K201" s="180">
        <f t="shared" si="108"/>
        <v>58.446488544237916</v>
      </c>
    </row>
  </sheetData>
  <mergeCells count="77">
    <mergeCell ref="A32:C32"/>
    <mergeCell ref="A69:C69"/>
    <mergeCell ref="A73:C73"/>
    <mergeCell ref="A201:C201"/>
    <mergeCell ref="A101:C101"/>
    <mergeCell ref="A113:C113"/>
    <mergeCell ref="A89:C89"/>
    <mergeCell ref="A78:C78"/>
    <mergeCell ref="A151:C151"/>
    <mergeCell ref="A147:C147"/>
    <mergeCell ref="A97:C97"/>
    <mergeCell ref="A129:C129"/>
    <mergeCell ref="A82:C82"/>
    <mergeCell ref="A117:C117"/>
    <mergeCell ref="A125:C125"/>
    <mergeCell ref="A140:C140"/>
    <mergeCell ref="A104:C104"/>
    <mergeCell ref="A105:C105"/>
    <mergeCell ref="A121:C121"/>
    <mergeCell ref="A135:C135"/>
    <mergeCell ref="A5:C5"/>
    <mergeCell ref="A25:C25"/>
    <mergeCell ref="A26:C26"/>
    <mergeCell ref="A8:C8"/>
    <mergeCell ref="A9:C9"/>
    <mergeCell ref="A11:C11"/>
    <mergeCell ref="A10:C10"/>
    <mergeCell ref="A16:C16"/>
    <mergeCell ref="A58:C58"/>
    <mergeCell ref="A92:C92"/>
    <mergeCell ref="A93:C93"/>
    <mergeCell ref="A85:C85"/>
    <mergeCell ref="A3:K3"/>
    <mergeCell ref="A1:K1"/>
    <mergeCell ref="A79:C79"/>
    <mergeCell ref="A31:C31"/>
    <mergeCell ref="A61:C61"/>
    <mergeCell ref="A68:C68"/>
    <mergeCell ref="A72:C72"/>
    <mergeCell ref="A13:C13"/>
    <mergeCell ref="A35:C35"/>
    <mergeCell ref="A36:C36"/>
    <mergeCell ref="A46:C46"/>
    <mergeCell ref="A6:C6"/>
    <mergeCell ref="A7:C7"/>
    <mergeCell ref="A17:C17"/>
    <mergeCell ref="A20:C20"/>
    <mergeCell ref="A21:C21"/>
    <mergeCell ref="A157:C157"/>
    <mergeCell ref="A164:C164"/>
    <mergeCell ref="A174:C174"/>
    <mergeCell ref="A177:C177"/>
    <mergeCell ref="A180:C180"/>
    <mergeCell ref="A88:C88"/>
    <mergeCell ref="A65:C65"/>
    <mergeCell ref="A64:C64"/>
    <mergeCell ref="A39:C39"/>
    <mergeCell ref="A40:C40"/>
    <mergeCell ref="A41:C41"/>
    <mergeCell ref="A49:C49"/>
    <mergeCell ref="A55:C55"/>
    <mergeCell ref="A198:C198"/>
    <mergeCell ref="A199:C199"/>
    <mergeCell ref="A200:C200"/>
    <mergeCell ref="A109:C109"/>
    <mergeCell ref="A143:C143"/>
    <mergeCell ref="A130:C130"/>
    <mergeCell ref="A133:C133"/>
    <mergeCell ref="A169:C169"/>
    <mergeCell ref="A158:C158"/>
    <mergeCell ref="A154:C154"/>
    <mergeCell ref="A194:C194"/>
    <mergeCell ref="A195:C195"/>
    <mergeCell ref="A189:C189"/>
    <mergeCell ref="A134:C134"/>
    <mergeCell ref="A183:C183"/>
    <mergeCell ref="A188:C188"/>
  </mergeCells>
  <pageMargins left="0.25" right="0.25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SAŽETAK</vt:lpstr>
      <vt:lpstr> Račun prihoda i rashoda</vt:lpstr>
      <vt:lpstr>PH I RH PREMA IZVORIMA</vt:lpstr>
      <vt:lpstr>Rashodi prema funkcijskoj kl</vt:lpstr>
      <vt:lpstr>Račun financiranja</vt:lpstr>
      <vt:lpstr>POSEBNI DIO</vt:lpstr>
      <vt:lpstr>' Račun prihoda i rashoda'!Ispis_naslova</vt:lpstr>
      <vt:lpstr>'POSEBNI DIO'!Ispis_naslova</vt:lpstr>
      <vt:lpstr>'Rashodi prema funkcijskoj kl'!Ispis_naslova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User</cp:lastModifiedBy>
  <cp:lastPrinted>2025-10-23T08:32:59Z</cp:lastPrinted>
  <dcterms:created xsi:type="dcterms:W3CDTF">2022-08-12T12:51:27Z</dcterms:created>
  <dcterms:modified xsi:type="dcterms:W3CDTF">2025-11-24T13:38:49Z</dcterms:modified>
</cp:coreProperties>
</file>